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 defaultThemeVersion="124226"/>
  <xr:revisionPtr revIDLastSave="0" documentId="13_ncr:1_{0D34D730-C90C-475B-9DD8-7DD9E7CB0972}" xr6:coauthVersionLast="47" xr6:coauthVersionMax="47" xr10:uidLastSave="{00000000-0000-0000-0000-000000000000}"/>
  <bookViews>
    <workbookView xWindow="3045" yWindow="2220" windowWidth="21600" windowHeight="11235" activeTab="3" xr2:uid="{00000000-000D-0000-FFFF-FFFF00000000}"/>
  </bookViews>
  <sheets>
    <sheet name="CEM" sheetId="2" r:id="rId1"/>
    <sheet name="SA CCR" sheetId="1" r:id="rId2"/>
    <sheet name="Historical c-factors (CEM)" sheetId="4" r:id="rId3"/>
    <sheet name="Historical c-factors (SA CCR)" sheetId="5" r:id="rId4"/>
  </sheets>
  <definedNames>
    <definedName name="_xlnm._FilterDatabase" localSheetId="3" hidden="1">'Historical c-factors (SA CCR)'!$A$1:$D$112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4" l="1"/>
  <c r="A6" i="5" l="1"/>
  <c r="A3" i="4"/>
  <c r="A7" i="5"/>
  <c r="A8" i="5"/>
  <c r="A9" i="5"/>
  <c r="A16" i="5"/>
  <c r="A17" i="5"/>
  <c r="A18" i="5" l="1"/>
  <c r="A19" i="5"/>
  <c r="A20" i="5"/>
  <c r="A21" i="5"/>
  <c r="A23" i="5" l="1"/>
  <c r="A24" i="5"/>
  <c r="A25" i="5"/>
  <c r="A26" i="5"/>
  <c r="A27" i="5"/>
  <c r="A28" i="5"/>
  <c r="A29" i="5"/>
  <c r="A30" i="5"/>
  <c r="A31" i="5" l="1"/>
  <c r="A32" i="5"/>
  <c r="A33" i="5"/>
  <c r="A34" i="5"/>
  <c r="A37" i="5"/>
  <c r="A38" i="5"/>
  <c r="A39" i="5"/>
  <c r="A40" i="5"/>
  <c r="A49" i="5"/>
  <c r="A50" i="5"/>
</calcChain>
</file>

<file path=xl/sharedStrings.xml><?xml version="1.0" encoding="utf-8"?>
<sst xmlns="http://schemas.openxmlformats.org/spreadsheetml/2006/main" count="35" uniqueCount="25">
  <si>
    <t>Central counterparty</t>
  </si>
  <si>
    <t>Nasdaq Clearing AB</t>
  </si>
  <si>
    <t>Default fund</t>
  </si>
  <si>
    <t>Commodities</t>
  </si>
  <si>
    <t>Financial Markets</t>
  </si>
  <si>
    <t>Seafood</t>
  </si>
  <si>
    <t>DFCM, Prefunded default fund from all members</t>
  </si>
  <si>
    <t>DFCCP, CCP's prefunded own resources</t>
  </si>
  <si>
    <t>C-factor</t>
  </si>
  <si>
    <t xml:space="preserve">Calculation date </t>
  </si>
  <si>
    <t>KCCP, hypothetical capital requirement</t>
  </si>
  <si>
    <t>N, number of clearing members</t>
  </si>
  <si>
    <t>Beta, concentrion factor</t>
  </si>
  <si>
    <t>Total amount of initial margin</t>
  </si>
  <si>
    <t>C-factor, RW used to calculate each CM capital requirement</t>
  </si>
  <si>
    <t>Date</t>
  </si>
  <si>
    <t>oct-19</t>
  </si>
  <si>
    <t>may-20</t>
  </si>
  <si>
    <t>Default Fund</t>
  </si>
  <si>
    <t>Financial</t>
  </si>
  <si>
    <t>Number of Clearing Members</t>
  </si>
  <si>
    <t>Total Amount of Initial Margin</t>
  </si>
  <si>
    <t>Hypothetical capital requirement of the CCP (KCCP)</t>
  </si>
  <si>
    <t>Prefunded default fund from all members (DFCM)</t>
  </si>
  <si>
    <t>CCP's prefunded own resources (DFCCP)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</si>
</sst>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[$EUR]\ #,##0"/>
    <numFmt numFmtId="165" formatCode="0.0000%"/>
    <numFmt numFmtId="166" formatCode="0.0000"/>
    <numFmt numFmtId="167" formatCode="0.000%"/>
    <numFmt numFmtId="168" formatCode="[$-41D]mmm/yy;@"/>
    <numFmt numFmtId="169" formatCode="yyyy\-mm\-dd;@"/>
    <numFmt numFmtId="170" formatCode="_-* #,##0.00\ _k_r_-;\-* #,##0.00\ _k_r_-;_-* &quot;-&quot;??\ _k_r_-;_-@_-"/>
    <numFmt numFmtId="171" formatCode="&quot;SEK &quot;#\ ###\ ###\ ##0"/>
  </numFmts>
  <fonts count="6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mediumGray">
        <fgColor indexed="45"/>
        <bgColor indexed="9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43" fontId="2" fillId="0" borderId="0" applyFont="0" applyFill="0" applyBorder="0" applyAlignment="0" applyProtection="0"/>
    <xf numFmtId="0" fontId="3" fillId="4" borderId="3" applyNumberFormat="0" applyFill="0" applyBorder="0" applyAlignment="0" applyProtection="0">
      <alignment horizontal="left"/>
    </xf>
    <xf numFmtId="0" fontId="4" fillId="0" borderId="0" applyNumberFormat="0" applyFill="0" applyBorder="0" applyAlignment="0" applyProtection="0"/>
    <xf numFmtId="169" fontId="2" fillId="5" borderId="4" applyFont="0" applyAlignment="0">
      <protection locked="0"/>
    </xf>
    <xf numFmtId="3" fontId="2" fillId="5" borderId="4" applyFont="0">
      <alignment horizontal="right"/>
      <protection locked="0"/>
    </xf>
    <xf numFmtId="165" fontId="2" fillId="5" borderId="4">
      <alignment horizontal="right"/>
      <protection locked="0"/>
    </xf>
    <xf numFmtId="49" fontId="2" fillId="5" borderId="4" applyFont="0" applyAlignment="0">
      <protection locked="0"/>
    </xf>
    <xf numFmtId="9" fontId="2" fillId="0" borderId="0" applyFont="0" applyFill="0" applyBorder="0" applyAlignment="0" applyProtection="0"/>
    <xf numFmtId="169" fontId="2" fillId="6" borderId="4">
      <protection locked="0"/>
    </xf>
    <xf numFmtId="1" fontId="2" fillId="6" borderId="4" applyFont="0">
      <alignment horizontal="right"/>
    </xf>
    <xf numFmtId="166" fontId="2" fillId="6" borderId="4" applyFont="0"/>
    <xf numFmtId="43" fontId="2" fillId="0" borderId="0" applyFont="0" applyFill="0" applyBorder="0" applyAlignment="0" applyProtection="0"/>
    <xf numFmtId="170" fontId="5" fillId="0" borderId="0" applyFont="0" applyFill="0" applyBorder="0" applyAlignment="0" applyProtection="0"/>
  </cellStyleXfs>
  <cellXfs count="29">
    <xf numFmtId="0" fontId="0" fillId="0" borderId="0" xfId="0"/>
    <xf numFmtId="0" fontId="1" fillId="2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167" fontId="0" fillId="3" borderId="0" xfId="0" applyNumberFormat="1" applyFill="1" applyAlignment="1">
      <alignment horizontal="right"/>
    </xf>
    <xf numFmtId="168" fontId="0" fillId="3" borderId="1" xfId="0" applyNumberFormat="1" applyFill="1" applyBorder="1" applyAlignment="1">
      <alignment horizontal="center"/>
    </xf>
    <xf numFmtId="167" fontId="0" fillId="3" borderId="2" xfId="0" applyNumberFormat="1" applyFill="1" applyBorder="1" applyAlignment="1">
      <alignment horizontal="center"/>
    </xf>
    <xf numFmtId="168" fontId="0" fillId="3" borderId="0" xfId="0" applyNumberFormat="1" applyFill="1" applyAlignment="1">
      <alignment horizontal="center"/>
    </xf>
    <xf numFmtId="168" fontId="0" fillId="3" borderId="4" xfId="0" applyNumberFormat="1" applyFill="1" applyBorder="1" applyAlignment="1">
      <alignment horizontal="center"/>
    </xf>
    <xf numFmtId="167" fontId="0" fillId="3" borderId="4" xfId="0" applyNumberFormat="1" applyFill="1" applyBorder="1" applyAlignment="1">
      <alignment horizontal="center"/>
    </xf>
    <xf numFmtId="167" fontId="0" fillId="3" borderId="6" xfId="0" applyNumberFormat="1" applyFill="1" applyBorder="1" applyAlignment="1">
      <alignment horizontal="center"/>
    </xf>
    <xf numFmtId="167" fontId="0" fillId="3" borderId="3" xfId="0" applyNumberFormat="1" applyFill="1" applyBorder="1" applyAlignment="1">
      <alignment horizontal="center"/>
    </xf>
    <xf numFmtId="167" fontId="0" fillId="3" borderId="5" xfId="0" applyNumberFormat="1" applyFill="1" applyBorder="1" applyAlignment="1">
      <alignment horizontal="center"/>
    </xf>
    <xf numFmtId="165" fontId="1" fillId="2" borderId="0" xfId="0" applyNumberFormat="1" applyFont="1" applyFill="1"/>
    <xf numFmtId="14" fontId="0" fillId="0" borderId="0" xfId="0" applyNumberFormat="1"/>
    <xf numFmtId="165" fontId="0" fillId="3" borderId="3" xfId="0" applyNumberFormat="1" applyFill="1" applyBorder="1" applyAlignment="1">
      <alignment horizontal="center"/>
    </xf>
    <xf numFmtId="165" fontId="0" fillId="3" borderId="5" xfId="0" applyNumberFormat="1" applyFill="1" applyBorder="1" applyAlignment="1">
      <alignment horizontal="center"/>
    </xf>
    <xf numFmtId="14" fontId="0" fillId="3" borderId="0" xfId="0" applyNumberFormat="1" applyFill="1" applyAlignment="1">
      <alignment horizontal="right"/>
    </xf>
    <xf numFmtId="0" fontId="0" fillId="3" borderId="0" xfId="0" applyFill="1" applyAlignment="1">
      <alignment horizontal="right"/>
    </xf>
    <xf numFmtId="164" fontId="0" fillId="3" borderId="0" xfId="0" applyNumberFormat="1" applyFill="1" applyAlignment="1">
      <alignment horizontal="right"/>
    </xf>
    <xf numFmtId="3" fontId="0" fillId="3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167" fontId="1" fillId="2" borderId="0" xfId="0" applyNumberFormat="1" applyFont="1" applyFill="1"/>
    <xf numFmtId="165" fontId="1" fillId="0" borderId="0" xfId="0" applyNumberFormat="1" applyFont="1"/>
    <xf numFmtId="168" fontId="0" fillId="0" borderId="0" xfId="0" applyNumberFormat="1" applyAlignment="1">
      <alignment horizontal="center"/>
    </xf>
    <xf numFmtId="167" fontId="0" fillId="0" borderId="0" xfId="0" applyNumberFormat="1" applyAlignment="1">
      <alignment horizontal="center"/>
    </xf>
    <xf numFmtId="1" fontId="0" fillId="3" borderId="0" xfId="0" applyNumberFormat="1" applyFill="1" applyAlignment="1">
      <alignment horizontal="right"/>
    </xf>
    <xf numFmtId="171" fontId="0" fillId="3" borderId="0" xfId="0" applyNumberFormat="1" applyFill="1" applyAlignment="1">
      <alignment horizontal="right"/>
    </xf>
    <xf numFmtId="168" fontId="0" fillId="3" borderId="0" xfId="0" applyNumberFormat="1" applyFill="1" applyBorder="1" applyAlignment="1">
      <alignment horizontal="center"/>
    </xf>
  </cellXfs>
  <cellStyles count="16">
    <cellStyle name="=C:\WINNT35\SYSTEM32\COMMAND.COM" xfId="2" xr:uid="{00000000-0005-0000-0000-000000000000}"/>
    <cellStyle name="Comma 2" xfId="3" xr:uid="{00000000-0005-0000-0000-000001000000}"/>
    <cellStyle name="Comma 2 2" xfId="14" xr:uid="{00000000-0005-0000-0000-000002000000}"/>
    <cellStyle name="Comma 3" xfId="15" xr:uid="{00000000-0005-0000-0000-000003000000}"/>
    <cellStyle name="Heading 1 2" xfId="4" xr:uid="{00000000-0005-0000-0000-000004000000}"/>
    <cellStyle name="Heading 2 2" xfId="5" xr:uid="{00000000-0005-0000-0000-000005000000}"/>
    <cellStyle name="inputDate" xfId="6" xr:uid="{00000000-0005-0000-0000-000006000000}"/>
    <cellStyle name="inputExposure" xfId="7" xr:uid="{00000000-0005-0000-0000-000007000000}"/>
    <cellStyle name="inputPercentageL" xfId="8" xr:uid="{00000000-0005-0000-0000-000008000000}"/>
    <cellStyle name="inputText" xfId="9" xr:uid="{00000000-0005-0000-0000-000009000000}"/>
    <cellStyle name="Normal" xfId="0" builtinId="0"/>
    <cellStyle name="Normal 2" xfId="1" xr:uid="{00000000-0005-0000-0000-00000B000000}"/>
    <cellStyle name="Percent 2" xfId="10" xr:uid="{00000000-0005-0000-0000-00000C000000}"/>
    <cellStyle name="sup2Date" xfId="11" xr:uid="{00000000-0005-0000-0000-00000D000000}"/>
    <cellStyle name="sup2Int" xfId="12" xr:uid="{00000000-0005-0000-0000-00000E000000}"/>
    <cellStyle name="sup2ParameterE" xfId="1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C11"/>
  <sheetViews>
    <sheetView workbookViewId="0">
      <selection activeCell="C11" sqref="C11"/>
    </sheetView>
  </sheetViews>
  <sheetFormatPr defaultRowHeight="15" x14ac:dyDescent="0.25"/>
  <cols>
    <col min="1" max="1" width="3" bestFit="1" customWidth="1"/>
    <col min="2" max="2" width="54.7109375" bestFit="1" customWidth="1"/>
    <col min="3" max="3" width="18.42578125" bestFit="1" customWidth="1"/>
  </cols>
  <sheetData>
    <row r="1" spans="1:3" x14ac:dyDescent="0.25">
      <c r="A1" s="2">
        <v>10</v>
      </c>
      <c r="B1" s="3" t="s">
        <v>0</v>
      </c>
      <c r="C1" s="17" t="s">
        <v>1</v>
      </c>
    </row>
    <row r="2" spans="1:3" x14ac:dyDescent="0.25">
      <c r="A2" s="2">
        <v>20</v>
      </c>
      <c r="B2" s="3" t="s">
        <v>2</v>
      </c>
      <c r="C2" s="18" t="s">
        <v>3</v>
      </c>
    </row>
    <row r="3" spans="1:3" x14ac:dyDescent="0.25">
      <c r="A3" s="2">
        <v>30</v>
      </c>
      <c r="B3" s="3" t="s">
        <v>9</v>
      </c>
      <c r="C3" s="17">
        <v>46112</v>
      </c>
    </row>
    <row r="4" spans="1:3" x14ac:dyDescent="0.25">
      <c r="A4" s="2">
        <v>40</v>
      </c>
      <c r="B4" s="3" t="s">
        <v>10</v>
      </c>
      <c r="C4" s="19">
        <v>0</v>
      </c>
    </row>
    <row r="5" spans="1:3" x14ac:dyDescent="0.25">
      <c r="A5" s="2">
        <v>50</v>
      </c>
      <c r="B5" s="3" t="s">
        <v>6</v>
      </c>
      <c r="C5" s="19">
        <v>999990</v>
      </c>
    </row>
    <row r="6" spans="1:3" x14ac:dyDescent="0.25">
      <c r="A6" s="2">
        <v>60</v>
      </c>
      <c r="B6" s="3" t="s">
        <v>7</v>
      </c>
      <c r="C6" s="19">
        <v>20000000</v>
      </c>
    </row>
    <row r="7" spans="1:3" x14ac:dyDescent="0.25">
      <c r="A7" s="2">
        <v>70</v>
      </c>
      <c r="B7" s="3" t="s">
        <v>11</v>
      </c>
      <c r="C7" s="20">
        <v>41</v>
      </c>
    </row>
    <row r="8" spans="1:3" x14ac:dyDescent="0.25">
      <c r="A8" s="2">
        <v>80</v>
      </c>
      <c r="B8" s="3" t="s">
        <v>12</v>
      </c>
      <c r="C8" s="21">
        <v>0</v>
      </c>
    </row>
    <row r="9" spans="1:3" x14ac:dyDescent="0.25">
      <c r="A9" s="2">
        <v>90</v>
      </c>
      <c r="B9" s="3" t="s">
        <v>13</v>
      </c>
      <c r="C9" s="19">
        <v>0</v>
      </c>
    </row>
    <row r="10" spans="1:3" x14ac:dyDescent="0.25">
      <c r="A10" s="4"/>
      <c r="B10" s="4"/>
      <c r="C10" s="4"/>
    </row>
    <row r="11" spans="1:3" x14ac:dyDescent="0.25">
      <c r="A11" s="2"/>
      <c r="B11" s="1" t="s">
        <v>14</v>
      </c>
      <c r="C11" s="22">
        <v>1.6000000000000001E-3</v>
      </c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23"/>
  <sheetViews>
    <sheetView zoomScaleNormal="100" workbookViewId="0">
      <selection activeCell="C8" sqref="C8"/>
    </sheetView>
  </sheetViews>
  <sheetFormatPr defaultRowHeight="15" x14ac:dyDescent="0.25"/>
  <cols>
    <col min="1" max="1" width="3" bestFit="1" customWidth="1"/>
    <col min="2" max="2" width="45.42578125" bestFit="1" customWidth="1"/>
    <col min="3" max="3" width="22.85546875" customWidth="1"/>
    <col min="4" max="4" width="10" bestFit="1" customWidth="1"/>
    <col min="5" max="5" width="42.7109375" bestFit="1" customWidth="1"/>
    <col min="6" max="8" width="16.85546875" bestFit="1" customWidth="1"/>
    <col min="9" max="9" width="12" bestFit="1" customWidth="1"/>
    <col min="10" max="10" width="12.42578125" bestFit="1" customWidth="1"/>
  </cols>
  <sheetData>
    <row r="1" spans="1:10" x14ac:dyDescent="0.25">
      <c r="A1">
        <v>10</v>
      </c>
      <c r="B1" s="3" t="s">
        <v>0</v>
      </c>
      <c r="C1" s="17" t="s">
        <v>1</v>
      </c>
    </row>
    <row r="2" spans="1:10" x14ac:dyDescent="0.25">
      <c r="A2">
        <v>20</v>
      </c>
      <c r="B2" s="3" t="s">
        <v>18</v>
      </c>
      <c r="C2" s="18" t="s">
        <v>19</v>
      </c>
    </row>
    <row r="3" spans="1:10" x14ac:dyDescent="0.25">
      <c r="A3">
        <v>30</v>
      </c>
      <c r="B3" s="3" t="s">
        <v>15</v>
      </c>
      <c r="C3" s="17">
        <v>46171</v>
      </c>
      <c r="E3" s="14"/>
      <c r="F3" s="14"/>
      <c r="G3" s="14"/>
      <c r="H3" s="14"/>
    </row>
    <row r="4" spans="1:10" x14ac:dyDescent="0.25">
      <c r="A4">
        <v>40</v>
      </c>
      <c r="B4" s="3" t="s">
        <v>22</v>
      </c>
      <c r="C4" s="27">
        <v>38679759</v>
      </c>
    </row>
    <row r="5" spans="1:10" x14ac:dyDescent="0.25">
      <c r="A5">
        <v>50</v>
      </c>
      <c r="B5" s="3" t="s">
        <v>23</v>
      </c>
      <c r="C5" s="27">
        <v>3750000003</v>
      </c>
    </row>
    <row r="6" spans="1:10" x14ac:dyDescent="0.25">
      <c r="A6">
        <v>60</v>
      </c>
      <c r="B6" s="3" t="s">
        <v>24</v>
      </c>
      <c r="C6" s="27">
        <v>193000000</v>
      </c>
    </row>
    <row r="7" spans="1:10" x14ac:dyDescent="0.25">
      <c r="A7">
        <v>70</v>
      </c>
      <c r="B7" s="3" t="s">
        <v>20</v>
      </c>
      <c r="C7" s="26">
        <v>35</v>
      </c>
    </row>
    <row r="8" spans="1:10" x14ac:dyDescent="0.25">
      <c r="A8">
        <v>80</v>
      </c>
      <c r="B8" s="1" t="s">
        <v>8</v>
      </c>
      <c r="C8" s="13">
        <v>9.8099999999999993E-3</v>
      </c>
    </row>
    <row r="9" spans="1:10" x14ac:dyDescent="0.25">
      <c r="A9">
        <v>90</v>
      </c>
      <c r="B9" s="3" t="s">
        <v>21</v>
      </c>
      <c r="C9" s="27">
        <v>54816817022</v>
      </c>
    </row>
    <row r="13" spans="1:10" x14ac:dyDescent="0.25">
      <c r="H13" s="14"/>
      <c r="J13" s="14"/>
    </row>
    <row r="14" spans="1:10" x14ac:dyDescent="0.25">
      <c r="H14" s="14"/>
      <c r="I14" s="14"/>
      <c r="J14" s="14"/>
    </row>
    <row r="16" spans="1:10" x14ac:dyDescent="0.25">
      <c r="B16" s="14"/>
      <c r="C16" s="14"/>
      <c r="E16" s="23"/>
      <c r="F16" s="23"/>
      <c r="G16" s="23"/>
    </row>
    <row r="23" spans="3:3" x14ac:dyDescent="0.25">
      <c r="C23" s="14"/>
    </row>
  </sheetData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124"/>
  <sheetViews>
    <sheetView zoomScaleNormal="100" workbookViewId="0">
      <selection activeCell="D19" sqref="D19"/>
    </sheetView>
  </sheetViews>
  <sheetFormatPr defaultRowHeight="15" x14ac:dyDescent="0.25"/>
  <cols>
    <col min="1" max="1" width="13.28515625" bestFit="1" customWidth="1"/>
    <col min="2" max="4" width="16.85546875" customWidth="1"/>
  </cols>
  <sheetData>
    <row r="1" spans="1:4" x14ac:dyDescent="0.25">
      <c r="A1" s="5" t="s">
        <v>15</v>
      </c>
      <c r="B1" s="6" t="s">
        <v>3</v>
      </c>
      <c r="C1" s="6" t="s">
        <v>4</v>
      </c>
      <c r="D1" s="10" t="s">
        <v>5</v>
      </c>
    </row>
    <row r="2" spans="1:4" x14ac:dyDescent="0.25">
      <c r="A2" s="7">
        <f>DATE(2026,3,30)</f>
        <v>46111</v>
      </c>
      <c r="B2" s="11">
        <v>1.6000000000000001E-3</v>
      </c>
      <c r="C2" s="11"/>
      <c r="D2" s="12"/>
    </row>
    <row r="3" spans="1:4" x14ac:dyDescent="0.25">
      <c r="A3" s="7">
        <f>DATE(2025,12,30)</f>
        <v>46021</v>
      </c>
      <c r="B3" s="11">
        <v>2.0215812217256215E-3</v>
      </c>
      <c r="C3" s="11">
        <v>5.0780154896373914E-3</v>
      </c>
      <c r="D3" s="12"/>
    </row>
    <row r="4" spans="1:4" x14ac:dyDescent="0.25">
      <c r="A4" s="7">
        <v>45930</v>
      </c>
      <c r="B4" s="11">
        <v>2.0660278798124965E-3</v>
      </c>
      <c r="C4" s="11">
        <v>4.2975252778732279E-3</v>
      </c>
      <c r="D4" s="12"/>
    </row>
    <row r="5" spans="1:4" x14ac:dyDescent="0.25">
      <c r="A5" s="7">
        <v>45838</v>
      </c>
      <c r="B5" s="11">
        <v>2.1996986941205813E-3</v>
      </c>
      <c r="C5" s="11">
        <v>4.1354967609033393E-3</v>
      </c>
      <c r="D5" s="12"/>
    </row>
    <row r="6" spans="1:4" x14ac:dyDescent="0.25">
      <c r="A6" s="7">
        <v>45747</v>
      </c>
      <c r="B6" s="11">
        <v>2.2242303948790021E-3</v>
      </c>
      <c r="C6" s="11">
        <v>4.3271201453519044E-3</v>
      </c>
      <c r="D6" s="12"/>
    </row>
    <row r="7" spans="1:4" x14ac:dyDescent="0.25">
      <c r="A7" s="7">
        <v>45656</v>
      </c>
      <c r="B7" s="11">
        <v>2.1897769864762735E-3</v>
      </c>
      <c r="C7" s="11">
        <v>3.9799125753939004E-3</v>
      </c>
      <c r="D7" s="12">
        <v>2.1257142857142859E-3</v>
      </c>
    </row>
    <row r="8" spans="1:4" x14ac:dyDescent="0.25">
      <c r="A8" s="7">
        <v>45562</v>
      </c>
      <c r="B8" s="11">
        <v>2.1740935009415007E-3</v>
      </c>
      <c r="C8" s="11">
        <v>3.6415320637579354E-3</v>
      </c>
      <c r="D8" s="12">
        <v>2.0841254044235901E-3</v>
      </c>
    </row>
    <row r="9" spans="1:4" x14ac:dyDescent="0.25">
      <c r="A9" s="7">
        <v>45470</v>
      </c>
      <c r="B9" s="11">
        <v>2.1195628534825726E-3</v>
      </c>
      <c r="C9" s="11">
        <v>3.5955814276938886E-3</v>
      </c>
      <c r="D9" s="12">
        <v>2.2355464385183702E-3</v>
      </c>
    </row>
    <row r="10" spans="1:4" x14ac:dyDescent="0.25">
      <c r="A10" s="7">
        <v>45379</v>
      </c>
      <c r="B10" s="11">
        <v>2.1780056035678183E-3</v>
      </c>
      <c r="C10" s="11">
        <v>4.1759619174843035E-3</v>
      </c>
      <c r="D10" s="12">
        <v>2.3243994914486348E-3</v>
      </c>
    </row>
    <row r="11" spans="1:4" x14ac:dyDescent="0.25">
      <c r="A11" s="7">
        <v>45289</v>
      </c>
      <c r="B11" s="11">
        <v>2.1207849483755501E-3</v>
      </c>
      <c r="C11" s="11">
        <v>3.0558285232218847E-3</v>
      </c>
      <c r="D11" s="12">
        <v>2.4666236138990499E-3</v>
      </c>
    </row>
    <row r="12" spans="1:4" x14ac:dyDescent="0.25">
      <c r="A12" s="7">
        <v>45198</v>
      </c>
      <c r="B12" s="11">
        <v>1.6000000000000001E-3</v>
      </c>
      <c r="C12" s="11">
        <v>7.7340458676387197E-3</v>
      </c>
      <c r="D12" s="12">
        <v>3.5028647731856202E-3</v>
      </c>
    </row>
    <row r="13" spans="1:4" x14ac:dyDescent="0.25">
      <c r="A13" s="7">
        <v>45161</v>
      </c>
      <c r="B13" s="11">
        <v>1.7210203714154799E-3</v>
      </c>
      <c r="C13" s="11">
        <v>7.5809901242445098E-3</v>
      </c>
      <c r="D13" s="12">
        <v>3.1981651030193602E-3</v>
      </c>
    </row>
    <row r="14" spans="1:4" x14ac:dyDescent="0.25">
      <c r="A14" s="7">
        <v>45130</v>
      </c>
      <c r="B14" s="11">
        <v>1.6000000000000001E-3</v>
      </c>
      <c r="C14" s="11">
        <v>9.29398416020576E-3</v>
      </c>
      <c r="D14" s="12">
        <v>3.6765693049036702E-3</v>
      </c>
    </row>
    <row r="15" spans="1:4" x14ac:dyDescent="0.25">
      <c r="A15" s="7">
        <v>45107</v>
      </c>
      <c r="B15" s="11">
        <v>1.66157440309753E-3</v>
      </c>
      <c r="C15" s="11">
        <v>9.9683539931729199E-3</v>
      </c>
      <c r="D15" s="12">
        <v>3.2000817187461598E-3</v>
      </c>
    </row>
    <row r="16" spans="1:4" x14ac:dyDescent="0.25">
      <c r="A16" s="7">
        <v>45077</v>
      </c>
      <c r="B16" s="11">
        <v>1.6000000000000001E-3</v>
      </c>
      <c r="C16" s="11">
        <v>9.4585649538648196E-3</v>
      </c>
      <c r="D16" s="12">
        <v>4.3286871964847403E-3</v>
      </c>
    </row>
    <row r="17" spans="1:4" x14ac:dyDescent="0.25">
      <c r="A17" s="7">
        <v>45044</v>
      </c>
      <c r="B17" s="11">
        <v>2.0910773038506302E-3</v>
      </c>
      <c r="C17" s="11">
        <v>9.1726823535219007E-3</v>
      </c>
      <c r="D17" s="12">
        <v>5.7236473378810097E-3</v>
      </c>
    </row>
    <row r="18" spans="1:4" x14ac:dyDescent="0.25">
      <c r="A18" s="7">
        <v>45016</v>
      </c>
      <c r="B18" s="11">
        <v>1.6000000000000001E-3</v>
      </c>
      <c r="C18" s="11">
        <v>9.4294681515280695E-3</v>
      </c>
      <c r="D18" s="12">
        <v>3.20487020481289E-3</v>
      </c>
    </row>
    <row r="19" spans="1:4" x14ac:dyDescent="0.25">
      <c r="A19" s="7">
        <v>44985</v>
      </c>
      <c r="B19" s="11">
        <v>1.6000000000000001E-3</v>
      </c>
      <c r="C19" s="11">
        <v>9.3848489341271692E-3</v>
      </c>
      <c r="D19" s="12">
        <v>2.9935786450791101E-3</v>
      </c>
    </row>
    <row r="20" spans="1:4" x14ac:dyDescent="0.25">
      <c r="A20" s="7">
        <v>44957</v>
      </c>
      <c r="B20" s="11">
        <v>2.1895825439707211E-3</v>
      </c>
      <c r="C20" s="11">
        <v>3.4571228676495628E-3</v>
      </c>
      <c r="D20" s="12">
        <v>2.0586285618318075E-3</v>
      </c>
    </row>
    <row r="21" spans="1:4" x14ac:dyDescent="0.25">
      <c r="A21" s="7">
        <v>44925</v>
      </c>
      <c r="B21" s="11">
        <v>2.1424409925928931E-3</v>
      </c>
      <c r="C21" s="11">
        <v>3.6913099483486208E-3</v>
      </c>
      <c r="D21" s="12">
        <v>2.0829599168612901E-3</v>
      </c>
    </row>
    <row r="22" spans="1:4" x14ac:dyDescent="0.25">
      <c r="A22" s="7">
        <v>44895</v>
      </c>
      <c r="B22" s="11">
        <v>3.955943988316806E-3</v>
      </c>
      <c r="C22" s="11">
        <v>3.3755688867441467E-3</v>
      </c>
      <c r="D22" s="12">
        <v>2.3186677280861183E-3</v>
      </c>
    </row>
    <row r="23" spans="1:4" x14ac:dyDescent="0.25">
      <c r="A23" s="7">
        <v>44865</v>
      </c>
      <c r="B23" s="11">
        <v>2.2331833973399471E-3</v>
      </c>
      <c r="C23" s="11">
        <v>3.7962677241409493E-3</v>
      </c>
      <c r="D23" s="12">
        <v>2.4122726519595389E-3</v>
      </c>
    </row>
    <row r="24" spans="1:4" x14ac:dyDescent="0.25">
      <c r="A24" s="7">
        <v>44834</v>
      </c>
      <c r="B24" s="11">
        <v>3.0682479895078746E-3</v>
      </c>
      <c r="C24" s="11">
        <v>3.8076014884020795E-3</v>
      </c>
      <c r="D24" s="12">
        <v>2.4655154014707101E-3</v>
      </c>
    </row>
    <row r="25" spans="1:4" x14ac:dyDescent="0.25">
      <c r="A25" s="7">
        <v>44804</v>
      </c>
      <c r="B25" s="11">
        <v>4.0470664990129319E-3</v>
      </c>
      <c r="C25" s="11">
        <v>3.5483558825468594E-3</v>
      </c>
      <c r="D25" s="12">
        <v>2.5126276745972283E-3</v>
      </c>
    </row>
    <row r="26" spans="1:4" x14ac:dyDescent="0.25">
      <c r="A26" s="7">
        <v>44771</v>
      </c>
      <c r="B26" s="11">
        <v>3.805100039823144E-3</v>
      </c>
      <c r="C26" s="11">
        <v>3.9442730545974575E-3</v>
      </c>
      <c r="D26" s="12">
        <v>2.5370776324372974E-3</v>
      </c>
    </row>
    <row r="27" spans="1:4" x14ac:dyDescent="0.25">
      <c r="A27" s="7">
        <v>44742</v>
      </c>
      <c r="B27" s="11">
        <v>4.2892176976229608E-3</v>
      </c>
      <c r="C27" s="11">
        <v>3.6140296522968432E-3</v>
      </c>
      <c r="D27" s="12">
        <v>3.125031271131902E-3</v>
      </c>
    </row>
    <row r="28" spans="1:4" x14ac:dyDescent="0.25">
      <c r="A28" s="7">
        <v>44712</v>
      </c>
      <c r="B28" s="11">
        <v>2.7765428794228365E-3</v>
      </c>
      <c r="C28" s="11">
        <v>3.8986323437346288E-3</v>
      </c>
      <c r="D28" s="12">
        <v>3.3335107030025954E-3</v>
      </c>
    </row>
    <row r="29" spans="1:4" x14ac:dyDescent="0.25">
      <c r="A29" s="7">
        <v>44652</v>
      </c>
      <c r="B29" s="11">
        <v>2.7226774714409329E-3</v>
      </c>
      <c r="C29" s="11">
        <v>3.6110087069385244E-3</v>
      </c>
      <c r="D29" s="12">
        <v>5.0433996193095538E-3</v>
      </c>
    </row>
    <row r="30" spans="1:4" x14ac:dyDescent="0.25">
      <c r="A30" s="7">
        <v>44651</v>
      </c>
      <c r="B30" s="11">
        <v>2.1681268825187242E-3</v>
      </c>
      <c r="C30" s="11">
        <v>3.6213604209709917E-3</v>
      </c>
      <c r="D30" s="12">
        <v>4.9883806303061985E-3</v>
      </c>
    </row>
    <row r="31" spans="1:4" x14ac:dyDescent="0.25">
      <c r="A31" s="7">
        <v>44620</v>
      </c>
      <c r="B31" s="11">
        <v>2.147873090269307E-3</v>
      </c>
      <c r="C31" s="11">
        <v>3.6902618497175123E-3</v>
      </c>
      <c r="D31" s="12">
        <v>4.9523546470761721E-3</v>
      </c>
    </row>
    <row r="32" spans="1:4" x14ac:dyDescent="0.25">
      <c r="A32" s="7">
        <v>44583</v>
      </c>
      <c r="B32" s="11">
        <v>2.1577307966958409E-3</v>
      </c>
      <c r="C32" s="11">
        <v>4.0299933438929679E-3</v>
      </c>
      <c r="D32" s="12">
        <v>4.5654607333299353E-3</v>
      </c>
    </row>
    <row r="33" spans="1:4" x14ac:dyDescent="0.25">
      <c r="A33" s="7">
        <v>44561</v>
      </c>
      <c r="B33" s="11">
        <v>2.4859898341603355E-3</v>
      </c>
      <c r="C33" s="11">
        <v>3.5674640206889967E-3</v>
      </c>
      <c r="D33" s="12">
        <v>4.8371312841879992E-3</v>
      </c>
    </row>
    <row r="34" spans="1:4" x14ac:dyDescent="0.25">
      <c r="A34" s="7">
        <v>44530</v>
      </c>
      <c r="B34" s="11">
        <v>3.4837029542281761E-3</v>
      </c>
      <c r="C34" s="11">
        <v>4.3156806180035456E-3</v>
      </c>
      <c r="D34" s="12">
        <v>5.1399614213504235E-3</v>
      </c>
    </row>
    <row r="35" spans="1:4" x14ac:dyDescent="0.25">
      <c r="A35" s="7">
        <v>44500</v>
      </c>
      <c r="B35" s="11">
        <v>2.220564073388432E-3</v>
      </c>
      <c r="C35" s="11">
        <v>3.7291381967788904E-3</v>
      </c>
      <c r="D35" s="12">
        <v>4.5477927104813735E-3</v>
      </c>
    </row>
    <row r="36" spans="1:4" x14ac:dyDescent="0.25">
      <c r="A36" s="7">
        <v>44469</v>
      </c>
      <c r="B36" s="11">
        <v>3.2439620664098203E-3</v>
      </c>
      <c r="C36" s="11">
        <v>4.0128697594718861E-3</v>
      </c>
      <c r="D36" s="12">
        <v>3.9882649547643189E-3</v>
      </c>
    </row>
    <row r="37" spans="1:4" x14ac:dyDescent="0.25">
      <c r="A37" s="7">
        <v>44439</v>
      </c>
      <c r="B37" s="11">
        <v>4.2381754474915805E-3</v>
      </c>
      <c r="C37" s="11">
        <v>3.8758361202191533E-3</v>
      </c>
      <c r="D37" s="12">
        <v>3.4594561905968305E-3</v>
      </c>
    </row>
    <row r="38" spans="1:4" x14ac:dyDescent="0.25">
      <c r="A38" s="7">
        <v>44407</v>
      </c>
      <c r="B38" s="11">
        <v>2.6890972523616621E-3</v>
      </c>
      <c r="C38" s="11">
        <v>3.9376278379547099E-3</v>
      </c>
      <c r="D38" s="12">
        <v>3.2563628483556302E-3</v>
      </c>
    </row>
    <row r="39" spans="1:4" x14ac:dyDescent="0.25">
      <c r="A39" s="7">
        <v>44377</v>
      </c>
      <c r="B39" s="11">
        <v>1.9712325764168329E-3</v>
      </c>
      <c r="C39" s="11">
        <v>3.6933180560992105E-3</v>
      </c>
      <c r="D39" s="12">
        <v>2.2970746769655913E-3</v>
      </c>
    </row>
    <row r="40" spans="1:4" x14ac:dyDescent="0.25">
      <c r="A40" s="7">
        <v>44347</v>
      </c>
      <c r="B40" s="11">
        <v>2.9104611664893319E-3</v>
      </c>
      <c r="C40" s="11">
        <v>3.3466862659232875E-3</v>
      </c>
      <c r="D40" s="12">
        <v>2.584696774081287E-3</v>
      </c>
    </row>
    <row r="41" spans="1:4" x14ac:dyDescent="0.25">
      <c r="A41" s="7">
        <v>44316</v>
      </c>
      <c r="B41" s="11">
        <v>2.1299310900093319E-3</v>
      </c>
      <c r="C41" s="11">
        <v>3.4214842677943499E-3</v>
      </c>
      <c r="D41" s="12">
        <v>3.3899150831142445E-3</v>
      </c>
    </row>
    <row r="42" spans="1:4" x14ac:dyDescent="0.25">
      <c r="A42" s="7">
        <v>44276</v>
      </c>
      <c r="B42" s="11">
        <v>2.1887297539918229E-3</v>
      </c>
      <c r="C42" s="11">
        <v>3.6805897203829063E-3</v>
      </c>
      <c r="D42" s="12">
        <v>4.1493588224853729E-3</v>
      </c>
    </row>
    <row r="43" spans="1:4" x14ac:dyDescent="0.25">
      <c r="A43" s="7">
        <v>44253</v>
      </c>
      <c r="B43" s="11">
        <v>2.4174264202442932E-3</v>
      </c>
      <c r="C43" s="11">
        <v>3.3334682081241655E-3</v>
      </c>
      <c r="D43" s="12">
        <v>4.2414248370513628E-3</v>
      </c>
    </row>
    <row r="44" spans="1:4" x14ac:dyDescent="0.25">
      <c r="A44" s="7">
        <v>44217</v>
      </c>
      <c r="B44" s="11">
        <v>2.408547692368217E-3</v>
      </c>
      <c r="C44" s="11">
        <v>4.059012731113627E-3</v>
      </c>
      <c r="D44" s="12">
        <v>4.5562897609571912E-3</v>
      </c>
    </row>
    <row r="45" spans="1:4" x14ac:dyDescent="0.25">
      <c r="A45" s="7">
        <v>44185</v>
      </c>
      <c r="B45" s="11">
        <v>2.4258035864598067E-3</v>
      </c>
      <c r="C45" s="11">
        <v>3.8169165209459063E-3</v>
      </c>
      <c r="D45" s="12">
        <v>5.2603973998931715E-3</v>
      </c>
    </row>
    <row r="46" spans="1:4" x14ac:dyDescent="0.25">
      <c r="A46" s="7">
        <v>44155</v>
      </c>
      <c r="B46" s="11">
        <v>2.0887797323276272E-3</v>
      </c>
      <c r="C46" s="11">
        <v>4.3580568087538711E-3</v>
      </c>
      <c r="D46" s="12">
        <v>5.4323475712839608E-3</v>
      </c>
    </row>
    <row r="47" spans="1:4" x14ac:dyDescent="0.25">
      <c r="A47" s="7">
        <v>44124</v>
      </c>
      <c r="B47" s="11">
        <v>2.0539527139309299E-3</v>
      </c>
      <c r="C47" s="11">
        <v>4.4548816527287234E-3</v>
      </c>
      <c r="D47" s="12">
        <v>4.8598160223690869E-3</v>
      </c>
    </row>
    <row r="48" spans="1:4" x14ac:dyDescent="0.25">
      <c r="A48" s="7">
        <v>44094</v>
      </c>
      <c r="B48" s="11">
        <v>2.2714042008882937E-3</v>
      </c>
      <c r="C48" s="11">
        <v>4.2904972343680934E-3</v>
      </c>
      <c r="D48" s="12">
        <v>4.6292257685815168E-3</v>
      </c>
    </row>
    <row r="49" spans="1:4" x14ac:dyDescent="0.25">
      <c r="A49" s="7">
        <v>44063</v>
      </c>
      <c r="B49" s="11">
        <v>2.2934012765280605E-3</v>
      </c>
      <c r="C49" s="11">
        <v>5.0225812694124966E-3</v>
      </c>
      <c r="D49" s="12">
        <v>3.7252464869463892E-3</v>
      </c>
    </row>
    <row r="50" spans="1:4" x14ac:dyDescent="0.25">
      <c r="A50" s="7">
        <v>44013</v>
      </c>
      <c r="B50" s="11">
        <v>2.6101698333506145E-3</v>
      </c>
      <c r="C50" s="11">
        <v>4.9761418282596552E-3</v>
      </c>
      <c r="D50" s="12">
        <v>3.7965970859286558E-3</v>
      </c>
    </row>
    <row r="51" spans="1:4" x14ac:dyDescent="0.25">
      <c r="A51" s="7">
        <v>44002</v>
      </c>
      <c r="B51" s="11">
        <v>2.3201964100633726E-3</v>
      </c>
      <c r="C51" s="11">
        <v>4.9391292410181512E-3</v>
      </c>
      <c r="D51" s="12">
        <v>3.4233943272691837E-3</v>
      </c>
    </row>
    <row r="52" spans="1:4" x14ac:dyDescent="0.25">
      <c r="A52" s="7" t="s">
        <v>17</v>
      </c>
      <c r="B52" s="11">
        <v>2.8586064789934982E-3</v>
      </c>
      <c r="C52" s="11">
        <v>4.6689162351452066E-3</v>
      </c>
      <c r="D52" s="12">
        <v>3.7393685100627822E-3</v>
      </c>
    </row>
    <row r="53" spans="1:4" x14ac:dyDescent="0.25">
      <c r="A53" s="7">
        <v>43941</v>
      </c>
      <c r="B53" s="11">
        <v>2.2721642398235383E-3</v>
      </c>
      <c r="C53" s="11">
        <v>5.0121202724284159E-3</v>
      </c>
      <c r="D53" s="12">
        <v>2.9110314566850553E-3</v>
      </c>
    </row>
    <row r="54" spans="1:4" x14ac:dyDescent="0.25">
      <c r="A54" s="7">
        <v>43910</v>
      </c>
      <c r="B54" s="11">
        <v>2.5881346985598668E-3</v>
      </c>
      <c r="C54" s="11">
        <v>4.7155313449890662E-3</v>
      </c>
      <c r="D54" s="12">
        <v>3.1054947543607135E-3</v>
      </c>
    </row>
    <row r="55" spans="1:4" x14ac:dyDescent="0.25">
      <c r="A55" s="7">
        <v>43881</v>
      </c>
      <c r="B55" s="11">
        <v>2.8565803236812381E-3</v>
      </c>
      <c r="C55" s="11">
        <v>4.987115945887413E-3</v>
      </c>
      <c r="D55" s="12">
        <v>4.0031079615838235E-3</v>
      </c>
    </row>
    <row r="56" spans="1:4" x14ac:dyDescent="0.25">
      <c r="A56" s="7">
        <v>43850</v>
      </c>
      <c r="B56" s="11">
        <v>2.7891860784755775E-3</v>
      </c>
      <c r="C56" s="11">
        <v>4.601970129111909E-3</v>
      </c>
      <c r="D56" s="12">
        <v>4.2481101718163505E-3</v>
      </c>
    </row>
    <row r="57" spans="1:4" x14ac:dyDescent="0.25">
      <c r="A57" s="7">
        <v>43818</v>
      </c>
      <c r="B57" s="11">
        <v>3.3846505994942111E-3</v>
      </c>
      <c r="C57" s="11">
        <v>4.9123685416749283E-3</v>
      </c>
      <c r="D57" s="12">
        <v>4.6146497669132952E-3</v>
      </c>
    </row>
    <row r="58" spans="1:4" x14ac:dyDescent="0.25">
      <c r="A58" s="7">
        <v>43788</v>
      </c>
      <c r="B58" s="11">
        <v>4.4405372347934751E-3</v>
      </c>
      <c r="C58" s="11">
        <v>5.085945644722081E-3</v>
      </c>
      <c r="D58" s="12">
        <v>4.531266507678447E-3</v>
      </c>
    </row>
    <row r="59" spans="1:4" x14ac:dyDescent="0.25">
      <c r="A59" s="7" t="s">
        <v>16</v>
      </c>
      <c r="B59" s="11">
        <v>4.3502891350843537E-3</v>
      </c>
      <c r="C59" s="11">
        <v>4.9484068990167393E-3</v>
      </c>
      <c r="D59" s="12">
        <v>4.0755508702127689E-3</v>
      </c>
    </row>
    <row r="60" spans="1:4" x14ac:dyDescent="0.25">
      <c r="A60" s="7">
        <v>43727</v>
      </c>
      <c r="B60" s="11">
        <v>5.1075765142755761E-3</v>
      </c>
      <c r="C60" s="11">
        <v>4.4403565327096363E-3</v>
      </c>
      <c r="D60" s="12">
        <v>3.4320544545371244E-3</v>
      </c>
    </row>
    <row r="61" spans="1:4" x14ac:dyDescent="0.25">
      <c r="A61" s="7">
        <v>43696</v>
      </c>
      <c r="B61" s="11">
        <v>5.5252855155286671E-3</v>
      </c>
      <c r="C61" s="11">
        <v>4.1052190345336036E-3</v>
      </c>
      <c r="D61" s="12">
        <v>3.5499526671654603E-3</v>
      </c>
    </row>
    <row r="62" spans="1:4" x14ac:dyDescent="0.25">
      <c r="A62" s="7">
        <v>43665</v>
      </c>
      <c r="B62" s="11">
        <v>5.0157169742311323E-3</v>
      </c>
      <c r="C62" s="11">
        <v>4.0826106110015666E-3</v>
      </c>
      <c r="D62" s="12">
        <v>3.7338936798944548E-3</v>
      </c>
    </row>
    <row r="63" spans="1:4" x14ac:dyDescent="0.25">
      <c r="A63" s="7">
        <v>43635</v>
      </c>
      <c r="B63" s="11">
        <v>4.7876035844697813E-3</v>
      </c>
      <c r="C63" s="11">
        <v>7.8369858525460471E-3</v>
      </c>
      <c r="D63" s="12">
        <v>4.7876035844697813E-3</v>
      </c>
    </row>
    <row r="64" spans="1:4" x14ac:dyDescent="0.25">
      <c r="A64" s="7">
        <v>43604</v>
      </c>
      <c r="B64" s="11">
        <v>5.0037081138493734E-3</v>
      </c>
      <c r="C64" s="11">
        <v>7.9563266869749055E-3</v>
      </c>
      <c r="D64" s="12">
        <v>3.4131430843678118E-3</v>
      </c>
    </row>
    <row r="65" spans="1:4" x14ac:dyDescent="0.25">
      <c r="A65" s="7">
        <v>43574</v>
      </c>
      <c r="B65" s="11">
        <v>5.5621406574720466E-3</v>
      </c>
      <c r="C65" s="11">
        <v>7.599505642404164E-3</v>
      </c>
      <c r="D65" s="12">
        <v>4.1748948095402978E-3</v>
      </c>
    </row>
    <row r="66" spans="1:4" x14ac:dyDescent="0.25">
      <c r="A66" s="7">
        <v>43543</v>
      </c>
      <c r="B66" s="11">
        <v>6.0303644197574205E-3</v>
      </c>
      <c r="C66" s="11">
        <v>4.0610001482136544E-3</v>
      </c>
      <c r="D66" s="12">
        <v>3.9222364328215294E-3</v>
      </c>
    </row>
    <row r="67" spans="1:4" x14ac:dyDescent="0.25">
      <c r="A67" s="7">
        <v>43515</v>
      </c>
      <c r="B67" s="11">
        <v>6.8374469215080561E-3</v>
      </c>
      <c r="C67" s="11">
        <v>4.3630822360955605E-3</v>
      </c>
      <c r="D67" s="12">
        <v>3.9942292416009547E-3</v>
      </c>
    </row>
    <row r="68" spans="1:4" x14ac:dyDescent="0.25">
      <c r="A68" s="7">
        <v>43484</v>
      </c>
      <c r="B68" s="11">
        <v>6.8154387833030119E-3</v>
      </c>
      <c r="C68" s="11">
        <v>4.0633717730513578E-3</v>
      </c>
      <c r="D68" s="12">
        <v>4.3391250872357994E-3</v>
      </c>
    </row>
    <row r="69" spans="1:4" x14ac:dyDescent="0.25">
      <c r="A69" s="7">
        <v>43465</v>
      </c>
      <c r="B69" s="11">
        <v>7.4707741536260202E-3</v>
      </c>
      <c r="C69" s="11">
        <v>4.0112281383470685E-3</v>
      </c>
      <c r="D69" s="12">
        <v>4.6027800071621813E-3</v>
      </c>
    </row>
    <row r="70" spans="1:4" x14ac:dyDescent="0.25">
      <c r="A70" s="7">
        <v>43422</v>
      </c>
      <c r="B70" s="11">
        <v>8.2246092811349043E-3</v>
      </c>
      <c r="C70" s="11">
        <v>2.6210641849093086E-3</v>
      </c>
      <c r="D70" s="12">
        <v>5.2123677820037941E-3</v>
      </c>
    </row>
    <row r="71" spans="1:4" x14ac:dyDescent="0.25">
      <c r="A71" s="7">
        <v>43391</v>
      </c>
      <c r="B71" s="11">
        <v>8.095211957815247E-3</v>
      </c>
      <c r="C71" s="11">
        <v>2.0795416660976452E-3</v>
      </c>
      <c r="D71" s="12">
        <v>4.6498637214706616E-3</v>
      </c>
    </row>
    <row r="72" spans="1:4" x14ac:dyDescent="0.25">
      <c r="A72" s="7">
        <v>43361</v>
      </c>
      <c r="B72" s="11">
        <v>6.9106981724567536E-3</v>
      </c>
      <c r="C72" s="11">
        <v>2.0994351914169419E-3</v>
      </c>
      <c r="D72" s="12">
        <v>4.1874234360823551E-3</v>
      </c>
    </row>
    <row r="73" spans="1:4" x14ac:dyDescent="0.25">
      <c r="A73" s="7">
        <v>43330</v>
      </c>
      <c r="B73" s="11">
        <v>2.4194491616306144E-2</v>
      </c>
      <c r="C73" s="11">
        <v>2.1460018217737248E-3</v>
      </c>
      <c r="D73" s="12">
        <v>3.5635379436618772E-3</v>
      </c>
    </row>
    <row r="74" spans="1:4" x14ac:dyDescent="0.25">
      <c r="A74" s="7">
        <v>43299</v>
      </c>
      <c r="B74" s="11">
        <v>7.5701543725758382E-3</v>
      </c>
      <c r="C74" s="11">
        <v>6.2059930109587937E-3</v>
      </c>
      <c r="D74" s="12">
        <v>4.2890409894395486E-3</v>
      </c>
    </row>
    <row r="75" spans="1:4" x14ac:dyDescent="0.25">
      <c r="A75" s="7">
        <v>43269</v>
      </c>
      <c r="B75" s="11">
        <v>7.266583956012024E-3</v>
      </c>
      <c r="C75" s="11">
        <v>2.1980188910508598E-3</v>
      </c>
      <c r="D75" s="12">
        <v>3.309148318896091E-3</v>
      </c>
    </row>
    <row r="76" spans="1:4" x14ac:dyDescent="0.25">
      <c r="A76" s="7">
        <v>43238</v>
      </c>
      <c r="B76" s="11">
        <v>7.2792150052045012E-3</v>
      </c>
      <c r="C76" s="11">
        <v>2.0229517502466307E-3</v>
      </c>
      <c r="D76" s="12">
        <v>3.7780695716716725E-3</v>
      </c>
    </row>
    <row r="77" spans="1:4" x14ac:dyDescent="0.25">
      <c r="A77" s="7">
        <v>43208</v>
      </c>
      <c r="B77" s="11">
        <v>7.5588508752160461E-3</v>
      </c>
      <c r="C77" s="11">
        <v>2.0476995370216685E-3</v>
      </c>
      <c r="D77" s="12">
        <v>4.2684252798660983E-3</v>
      </c>
    </row>
    <row r="78" spans="1:4" x14ac:dyDescent="0.25">
      <c r="A78" s="7">
        <v>43177</v>
      </c>
      <c r="B78" s="11">
        <v>6.4909589300848856E-3</v>
      </c>
      <c r="C78" s="11">
        <v>2.2038535583179253E-3</v>
      </c>
      <c r="D78" s="12">
        <v>3.6095525590868218E-3</v>
      </c>
    </row>
    <row r="79" spans="1:4" x14ac:dyDescent="0.25">
      <c r="A79" s="7">
        <v>43149</v>
      </c>
      <c r="B79" s="11">
        <v>7.1486445767672945E-3</v>
      </c>
      <c r="C79" s="11">
        <v>2.1183724505017668E-3</v>
      </c>
      <c r="D79" s="12">
        <v>4.1023806580846138E-3</v>
      </c>
    </row>
    <row r="80" spans="1:4" x14ac:dyDescent="0.25">
      <c r="A80" s="7">
        <v>43118</v>
      </c>
      <c r="B80" s="11">
        <v>4.8569075109974403E-3</v>
      </c>
      <c r="C80" s="11">
        <v>2.0601439770988532E-3</v>
      </c>
      <c r="D80" s="12">
        <v>4.2033518834251543E-3</v>
      </c>
    </row>
    <row r="81" spans="1:4" x14ac:dyDescent="0.25">
      <c r="A81" s="7">
        <v>43086</v>
      </c>
      <c r="B81" s="11">
        <v>4.435937858859049E-3</v>
      </c>
      <c r="C81" s="11">
        <v>2.1605844828340025E-3</v>
      </c>
      <c r="D81" s="12">
        <v>5.331290743120067E-3</v>
      </c>
    </row>
    <row r="82" spans="1:4" x14ac:dyDescent="0.25">
      <c r="A82" s="7">
        <v>43056</v>
      </c>
      <c r="B82" s="11">
        <v>5.3622850757568865E-3</v>
      </c>
      <c r="C82" s="11">
        <v>2.4656486289695201E-3</v>
      </c>
      <c r="D82" s="12">
        <v>6.1049542587765671E-3</v>
      </c>
    </row>
    <row r="83" spans="1:4" x14ac:dyDescent="0.25">
      <c r="A83" s="7">
        <v>43024</v>
      </c>
      <c r="B83" s="11">
        <v>5.2378147410008886E-3</v>
      </c>
      <c r="C83" s="11">
        <v>2.2100340028376971E-3</v>
      </c>
      <c r="D83" s="12">
        <v>6.3132426833039197E-3</v>
      </c>
    </row>
    <row r="84" spans="1:4" x14ac:dyDescent="0.25">
      <c r="A84" s="7">
        <v>42995</v>
      </c>
      <c r="B84" s="11">
        <v>5.8450632100847891E-3</v>
      </c>
      <c r="C84" s="11">
        <v>2.0015368740984715E-3</v>
      </c>
      <c r="D84" s="12">
        <v>5.0420330329695017E-3</v>
      </c>
    </row>
    <row r="85" spans="1:4" x14ac:dyDescent="0.25">
      <c r="A85" s="7">
        <v>42964</v>
      </c>
      <c r="B85" s="11">
        <v>5.5744500026117865E-3</v>
      </c>
      <c r="C85" s="11">
        <v>3.2597472214985815E-3</v>
      </c>
      <c r="D85" s="12">
        <v>5.9804606605025745E-3</v>
      </c>
    </row>
    <row r="86" spans="1:4" x14ac:dyDescent="0.25">
      <c r="A86" s="7">
        <v>42947</v>
      </c>
      <c r="B86" s="11">
        <v>4.9746977046066111E-3</v>
      </c>
      <c r="C86" s="11">
        <v>2.7593418343984338E-3</v>
      </c>
      <c r="D86" s="12">
        <v>5.1945462567619663E-3</v>
      </c>
    </row>
    <row r="87" spans="1:4" x14ac:dyDescent="0.25">
      <c r="A87" s="7">
        <v>42903</v>
      </c>
      <c r="B87" s="11">
        <v>5.013887346343786E-3</v>
      </c>
      <c r="C87" s="11">
        <v>2.7005323796529855E-3</v>
      </c>
      <c r="D87" s="12">
        <v>3.8196247812520181E-3</v>
      </c>
    </row>
    <row r="88" spans="1:4" x14ac:dyDescent="0.25">
      <c r="A88" s="7">
        <v>42872</v>
      </c>
      <c r="B88" s="11">
        <v>4.4778946359030269E-3</v>
      </c>
      <c r="C88" s="11">
        <v>2.0720599027039392E-3</v>
      </c>
      <c r="D88" s="12">
        <v>3.8728763062184026E-3</v>
      </c>
    </row>
    <row r="89" spans="1:4" x14ac:dyDescent="0.25">
      <c r="A89" s="7">
        <v>42842</v>
      </c>
      <c r="B89" s="11">
        <v>4.1829858391069803E-3</v>
      </c>
      <c r="C89" s="11">
        <v>2.0387863565979798E-3</v>
      </c>
      <c r="D89" s="12">
        <v>3.8010732852527072E-3</v>
      </c>
    </row>
    <row r="90" spans="1:4" x14ac:dyDescent="0.25">
      <c r="A90" s="7">
        <v>42811</v>
      </c>
      <c r="B90" s="11">
        <v>3.4400201184411005E-3</v>
      </c>
      <c r="C90" s="11">
        <v>5.6001950501487555E-3</v>
      </c>
      <c r="D90" s="12">
        <v>4.1717093041532425E-3</v>
      </c>
    </row>
    <row r="91" spans="1:4" x14ac:dyDescent="0.25">
      <c r="A91" s="7">
        <v>42734</v>
      </c>
      <c r="B91" s="11">
        <v>3.8407286343653951E-3</v>
      </c>
      <c r="C91" s="11">
        <v>2.0403634983067213E-3</v>
      </c>
      <c r="D91" s="12">
        <v>3.1743842273879567E-3</v>
      </c>
    </row>
    <row r="92" spans="1:4" x14ac:dyDescent="0.25">
      <c r="A92" s="7">
        <v>42704</v>
      </c>
      <c r="B92" s="11">
        <v>3.129551963975782E-3</v>
      </c>
      <c r="C92" s="11">
        <v>2.0214884947234745E-3</v>
      </c>
      <c r="D92" s="12">
        <v>4.3011298418857884E-3</v>
      </c>
    </row>
    <row r="93" spans="1:4" x14ac:dyDescent="0.25">
      <c r="A93" s="7">
        <v>42674</v>
      </c>
      <c r="B93" s="11">
        <v>5.063182123493516E-3</v>
      </c>
      <c r="C93" s="11">
        <v>1.9948159917662573E-3</v>
      </c>
      <c r="D93" s="12">
        <v>5.7306523343708549E-3</v>
      </c>
    </row>
    <row r="94" spans="1:4" x14ac:dyDescent="0.25">
      <c r="A94" s="7">
        <v>42643</v>
      </c>
      <c r="B94" s="11">
        <v>4.2485593843422358E-3</v>
      </c>
      <c r="C94" s="11">
        <v>1.9431776489934032E-3</v>
      </c>
      <c r="D94" s="12">
        <v>4.6216301748322596E-3</v>
      </c>
    </row>
    <row r="95" spans="1:4" x14ac:dyDescent="0.25">
      <c r="A95" s="7">
        <v>42613</v>
      </c>
      <c r="B95" s="11">
        <v>4.3519546996983278E-3</v>
      </c>
      <c r="C95" s="11">
        <v>2.0140724641077835E-3</v>
      </c>
      <c r="D95" s="12">
        <v>5.3599867236465235E-3</v>
      </c>
    </row>
    <row r="96" spans="1:4" x14ac:dyDescent="0.25">
      <c r="A96" s="7">
        <v>42580</v>
      </c>
      <c r="B96" s="11">
        <v>3.6525790646254257E-3</v>
      </c>
      <c r="C96" s="11">
        <v>5.3369354253152796E-3</v>
      </c>
      <c r="D96" s="12">
        <v>6.4411337249050283E-3</v>
      </c>
    </row>
    <row r="97" spans="1:4" x14ac:dyDescent="0.25">
      <c r="A97" s="7">
        <v>42551</v>
      </c>
      <c r="B97" s="11">
        <v>3.6238015033857769E-3</v>
      </c>
      <c r="C97" s="11">
        <v>5.0017053386166022E-3</v>
      </c>
      <c r="D97" s="12">
        <v>7.1306228030402234E-3</v>
      </c>
    </row>
    <row r="98" spans="1:4" x14ac:dyDescent="0.25">
      <c r="A98" s="7">
        <v>42521</v>
      </c>
      <c r="B98" s="11">
        <v>3.5328929665547925E-3</v>
      </c>
      <c r="C98" s="11">
        <v>2.5564487666188719E-3</v>
      </c>
      <c r="D98" s="12">
        <v>5.8102170889481972E-3</v>
      </c>
    </row>
    <row r="99" spans="1:4" x14ac:dyDescent="0.25">
      <c r="A99" s="7">
        <v>42489</v>
      </c>
      <c r="B99" s="11">
        <v>3.8603789441221817E-3</v>
      </c>
      <c r="C99" s="11">
        <v>2.6201291395895414E-3</v>
      </c>
      <c r="D99" s="12">
        <v>4.4573120069573823E-3</v>
      </c>
    </row>
    <row r="100" spans="1:4" x14ac:dyDescent="0.25">
      <c r="A100" s="7">
        <v>42460</v>
      </c>
      <c r="B100" s="11">
        <v>3.4705676087369544E-3</v>
      </c>
      <c r="C100" s="11">
        <v>5.0096637016779398E-3</v>
      </c>
      <c r="D100" s="12">
        <v>4.2704246424586602E-3</v>
      </c>
    </row>
    <row r="101" spans="1:4" x14ac:dyDescent="0.25">
      <c r="A101" s="7">
        <v>42429</v>
      </c>
      <c r="B101" s="11">
        <v>3.8012174830424749E-3</v>
      </c>
      <c r="C101" s="11">
        <v>7.2001785978087641E-3</v>
      </c>
      <c r="D101" s="12">
        <v>4.7783904163966398E-3</v>
      </c>
    </row>
    <row r="102" spans="1:4" x14ac:dyDescent="0.25">
      <c r="A102" s="7">
        <v>42398</v>
      </c>
      <c r="B102" s="11">
        <v>3.4904147076887143E-3</v>
      </c>
      <c r="C102" s="11">
        <v>5.8786457811360387E-3</v>
      </c>
      <c r="D102" s="12">
        <v>4.0792079120822861E-3</v>
      </c>
    </row>
    <row r="103" spans="1:4" x14ac:dyDescent="0.25">
      <c r="A103" s="7">
        <v>42369</v>
      </c>
      <c r="B103" s="11">
        <v>3.4083067871611421E-3</v>
      </c>
      <c r="C103" s="11">
        <v>2.4457106820084304E-3</v>
      </c>
      <c r="D103" s="12">
        <v>5.2718282325915477E-3</v>
      </c>
    </row>
    <row r="104" spans="1:4" x14ac:dyDescent="0.25">
      <c r="A104" s="7">
        <v>42338</v>
      </c>
      <c r="B104" s="11">
        <v>3.6309765368603935E-3</v>
      </c>
      <c r="C104" s="11">
        <v>4.7100231838445861E-3</v>
      </c>
      <c r="D104" s="12">
        <v>5.5317915234450732E-3</v>
      </c>
    </row>
    <row r="105" spans="1:4" x14ac:dyDescent="0.25">
      <c r="A105" s="7">
        <v>42307</v>
      </c>
      <c r="B105" s="11">
        <v>3.2304655155981393E-3</v>
      </c>
      <c r="C105" s="11">
        <v>6.840996960758859E-3</v>
      </c>
      <c r="D105" s="12">
        <v>5.8054666743106928E-3</v>
      </c>
    </row>
    <row r="106" spans="1:4" x14ac:dyDescent="0.25">
      <c r="A106" s="7">
        <v>42277</v>
      </c>
      <c r="B106" s="11">
        <v>3.8063001715311255E-3</v>
      </c>
      <c r="C106" s="11">
        <v>4.6923580099675344E-3</v>
      </c>
      <c r="D106" s="12">
        <v>5.9134772981125593E-3</v>
      </c>
    </row>
    <row r="107" spans="1:4" x14ac:dyDescent="0.25">
      <c r="A107" s="7">
        <v>42247</v>
      </c>
      <c r="B107" s="11">
        <v>4.0641229867920299E-3</v>
      </c>
      <c r="C107" s="11">
        <v>4.2855702496984891E-3</v>
      </c>
      <c r="D107" s="12">
        <v>5.2326009111758947E-3</v>
      </c>
    </row>
    <row r="108" spans="1:4" x14ac:dyDescent="0.25">
      <c r="A108" s="7">
        <v>42216</v>
      </c>
      <c r="B108" s="11">
        <v>3.9132444868973677E-3</v>
      </c>
      <c r="C108" s="11">
        <v>6.0313792034462155E-3</v>
      </c>
      <c r="D108" s="12">
        <v>5.5122687239887082E-3</v>
      </c>
    </row>
    <row r="109" spans="1:4" x14ac:dyDescent="0.25">
      <c r="A109" s="7">
        <v>42185</v>
      </c>
      <c r="B109" s="11">
        <v>3.4695497476257818E-3</v>
      </c>
      <c r="C109" s="11">
        <v>2.412843446673018E-3</v>
      </c>
      <c r="D109" s="12">
        <v>3.6174498734007987E-3</v>
      </c>
    </row>
    <row r="110" spans="1:4" x14ac:dyDescent="0.25">
      <c r="A110" s="7">
        <v>42153</v>
      </c>
      <c r="B110" s="11">
        <v>4.0157084944732104E-3</v>
      </c>
      <c r="C110" s="11">
        <v>2.4414985308837383E-3</v>
      </c>
      <c r="D110" s="12">
        <v>3.0167618471479579E-3</v>
      </c>
    </row>
    <row r="111" spans="1:4" x14ac:dyDescent="0.25">
      <c r="A111" s="7">
        <v>42124</v>
      </c>
      <c r="B111" s="11">
        <v>3.5341127998507263E-3</v>
      </c>
      <c r="C111" s="11">
        <v>6.0643502803420001E-3</v>
      </c>
      <c r="D111" s="12">
        <v>3.7053629176891645E-3</v>
      </c>
    </row>
    <row r="112" spans="1:4" x14ac:dyDescent="0.25">
      <c r="A112" s="7">
        <v>42094</v>
      </c>
      <c r="B112" s="11">
        <v>2.5229209646127617E-3</v>
      </c>
      <c r="C112" s="11">
        <v>6.3500486598038978E-3</v>
      </c>
      <c r="D112" s="12">
        <v>2.0796009363788716E-3</v>
      </c>
    </row>
    <row r="113" spans="1:4" x14ac:dyDescent="0.25">
      <c r="A113" s="7">
        <v>42062</v>
      </c>
      <c r="B113" s="11">
        <v>3.1254857002871814E-3</v>
      </c>
      <c r="C113" s="11">
        <v>8.3360324433386038E-3</v>
      </c>
      <c r="D113" s="12">
        <v>2.0948253250447522E-3</v>
      </c>
    </row>
    <row r="114" spans="1:4" x14ac:dyDescent="0.25">
      <c r="A114" s="7">
        <v>42034</v>
      </c>
      <c r="B114" s="11">
        <v>2.6606212879856463E-3</v>
      </c>
      <c r="C114" s="11">
        <v>8.0705331108832205E-3</v>
      </c>
      <c r="D114" s="12">
        <v>3.3300091914337244E-3</v>
      </c>
    </row>
    <row r="115" spans="1:4" x14ac:dyDescent="0.25">
      <c r="A115" s="7">
        <v>42004</v>
      </c>
      <c r="B115" s="11">
        <v>2.7106701650885102E-3</v>
      </c>
      <c r="C115" s="11">
        <v>7.2446862253935148E-3</v>
      </c>
      <c r="D115" s="12">
        <v>3.4488106695106883E-3</v>
      </c>
    </row>
    <row r="116" spans="1:4" x14ac:dyDescent="0.25">
      <c r="A116" s="7">
        <v>41971</v>
      </c>
      <c r="B116" s="11">
        <v>2.4338069681456502E-3</v>
      </c>
      <c r="C116" s="11">
        <v>4.961874727367181E-3</v>
      </c>
      <c r="D116" s="12">
        <v>4.2044972578822518E-3</v>
      </c>
    </row>
    <row r="117" spans="1:4" x14ac:dyDescent="0.25">
      <c r="A117" s="7">
        <v>41943</v>
      </c>
      <c r="B117" s="11">
        <v>2.5437236204329055E-3</v>
      </c>
      <c r="C117" s="11">
        <v>4.0553121220787318E-3</v>
      </c>
      <c r="D117" s="12">
        <v>4.0212306075964738E-3</v>
      </c>
    </row>
    <row r="118" spans="1:4" x14ac:dyDescent="0.25">
      <c r="A118" s="7">
        <v>41912</v>
      </c>
      <c r="B118" s="11">
        <v>2.4635063671807809E-3</v>
      </c>
      <c r="C118" s="11">
        <v>4.0068578194955148E-3</v>
      </c>
      <c r="D118" s="12">
        <v>3.9146615695713535E-3</v>
      </c>
    </row>
    <row r="119" spans="1:4" x14ac:dyDescent="0.25">
      <c r="A119" s="7">
        <v>41880</v>
      </c>
      <c r="B119" s="11">
        <v>1.8714712513720727E-3</v>
      </c>
      <c r="C119" s="11">
        <v>4.5188743633557673E-3</v>
      </c>
      <c r="D119" s="12">
        <v>3.2170177892346151E-3</v>
      </c>
    </row>
    <row r="120" spans="1:4" x14ac:dyDescent="0.25">
      <c r="A120" s="7">
        <v>41851</v>
      </c>
      <c r="B120" s="11">
        <v>2.3400000000000001E-3</v>
      </c>
      <c r="C120" s="11">
        <v>2.2699999999999999E-3</v>
      </c>
      <c r="D120" s="12">
        <v>4.0600000000000002E-3</v>
      </c>
    </row>
    <row r="121" spans="1:4" x14ac:dyDescent="0.25">
      <c r="A121" s="7">
        <v>41820</v>
      </c>
      <c r="B121" s="11">
        <v>1.7899999999999999E-3</v>
      </c>
      <c r="C121" s="11">
        <v>2.2799999999999999E-3</v>
      </c>
      <c r="D121" s="12">
        <v>2.3700000000000001E-3</v>
      </c>
    </row>
    <row r="122" spans="1:4" x14ac:dyDescent="0.25">
      <c r="A122" s="7">
        <v>41788</v>
      </c>
      <c r="B122" s="11">
        <v>1.7899999999999999E-3</v>
      </c>
      <c r="C122" s="11">
        <v>3.7599999999999999E-3</v>
      </c>
      <c r="D122" s="12">
        <v>2.0300000000000001E-3</v>
      </c>
    </row>
    <row r="123" spans="1:4" x14ac:dyDescent="0.25">
      <c r="A123" s="7">
        <v>41758</v>
      </c>
      <c r="B123" s="11">
        <v>3.64E-3</v>
      </c>
      <c r="C123" s="11">
        <v>3.82E-3</v>
      </c>
      <c r="D123" s="12">
        <v>2.0100000000000001E-3</v>
      </c>
    </row>
    <row r="124" spans="1:4" x14ac:dyDescent="0.25">
      <c r="A124" s="7">
        <v>41726</v>
      </c>
      <c r="B124" s="11">
        <v>2.5300000000000001E-3</v>
      </c>
      <c r="C124" s="11">
        <v>2.9499999999999999E-3</v>
      </c>
      <c r="D124" s="12"/>
    </row>
  </sheetData>
  <pageMargins left="0.7" right="0.7" top="0.75" bottom="0.75" header="0.3" footer="0.3"/>
  <pageSetup paperSize="0"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A112"/>
  <sheetViews>
    <sheetView tabSelected="1" workbookViewId="0">
      <selection activeCell="E5" sqref="E5"/>
    </sheetView>
  </sheetViews>
  <sheetFormatPr defaultRowHeight="15" x14ac:dyDescent="0.25"/>
  <cols>
    <col min="1" max="1" width="7.140625" bestFit="1" customWidth="1"/>
    <col min="2" max="2" width="12.85546875" bestFit="1" customWidth="1"/>
    <col min="3" max="3" width="16.5703125" bestFit="1" customWidth="1"/>
    <col min="4" max="4" width="8.28515625" customWidth="1"/>
    <col min="5" max="5" width="20.85546875" bestFit="1" customWidth="1"/>
  </cols>
  <sheetData>
    <row r="1" spans="1:4" ht="13.5" customHeight="1" x14ac:dyDescent="0.25">
      <c r="A1" s="8" t="s">
        <v>15</v>
      </c>
      <c r="B1" s="9" t="s">
        <v>3</v>
      </c>
      <c r="C1" s="9" t="s">
        <v>4</v>
      </c>
      <c r="D1" s="9" t="s">
        <v>5</v>
      </c>
    </row>
    <row r="2" spans="1:4" ht="13.5" customHeight="1" x14ac:dyDescent="0.25">
      <c r="A2" s="28"/>
      <c r="B2" s="11"/>
      <c r="C2" s="11">
        <v>9.8099999999999993E-3</v>
      </c>
      <c r="D2" s="12"/>
    </row>
    <row r="3" spans="1:4" ht="13.5" customHeight="1" x14ac:dyDescent="0.25">
      <c r="A3" s="7">
        <v>46142</v>
      </c>
      <c r="B3" s="11"/>
      <c r="C3" s="11">
        <v>1.086E-2</v>
      </c>
      <c r="D3" s="12"/>
    </row>
    <row r="4" spans="1:4" ht="13.5" customHeight="1" x14ac:dyDescent="0.25">
      <c r="A4" s="7">
        <v>46112</v>
      </c>
      <c r="B4" s="11"/>
      <c r="C4" s="11">
        <v>1.2200000000000001E-2</v>
      </c>
      <c r="D4" s="12"/>
    </row>
    <row r="5" spans="1:4" ht="13.5" customHeight="1" x14ac:dyDescent="0.25">
      <c r="A5" s="7">
        <v>46079</v>
      </c>
      <c r="B5" s="11">
        <v>1.6000000000000001E-3</v>
      </c>
      <c r="C5" s="11">
        <v>1.209E-2</v>
      </c>
      <c r="D5" s="12"/>
    </row>
    <row r="6" spans="1:4" ht="13.5" customHeight="1" x14ac:dyDescent="0.25">
      <c r="A6" s="7">
        <f>DATE(2026,1,30)</f>
        <v>46052</v>
      </c>
      <c r="B6" s="11">
        <v>1.9E-3</v>
      </c>
      <c r="C6" s="11">
        <v>1.0840000000000001E-2</v>
      </c>
      <c r="D6" s="12"/>
    </row>
    <row r="7" spans="1:4" ht="13.5" customHeight="1" x14ac:dyDescent="0.25">
      <c r="A7" s="7">
        <f>DATE(2025,12,30)</f>
        <v>46021</v>
      </c>
      <c r="B7" s="11">
        <v>1.6000000000000001E-3</v>
      </c>
      <c r="C7" s="11">
        <v>1.282E-2</v>
      </c>
      <c r="D7" s="12"/>
    </row>
    <row r="8" spans="1:4" ht="13.5" customHeight="1" x14ac:dyDescent="0.25">
      <c r="A8" s="7">
        <f>DATE(2025,11,28)</f>
        <v>45989</v>
      </c>
      <c r="B8" s="11">
        <v>1.6000000000000001E-3</v>
      </c>
      <c r="C8" s="11">
        <v>1.226E-2</v>
      </c>
      <c r="D8" s="12"/>
    </row>
    <row r="9" spans="1:4" ht="13.5" customHeight="1" x14ac:dyDescent="0.25">
      <c r="A9" s="7">
        <f>DATE(2025,10,31)</f>
        <v>45961</v>
      </c>
      <c r="B9" s="11">
        <v>1.6199999999999999E-3</v>
      </c>
      <c r="C9" s="11">
        <v>1.1900000000000001E-2</v>
      </c>
      <c r="D9" s="12"/>
    </row>
    <row r="10" spans="1:4" ht="13.5" customHeight="1" x14ac:dyDescent="0.25">
      <c r="A10" s="7">
        <v>45930</v>
      </c>
      <c r="B10" s="11">
        <v>1.83E-3</v>
      </c>
      <c r="C10" s="11">
        <v>1.0500000000000001E-2</v>
      </c>
      <c r="D10" s="12"/>
    </row>
    <row r="11" spans="1:4" ht="13.5" customHeight="1" x14ac:dyDescent="0.25">
      <c r="A11" s="7">
        <v>45900</v>
      </c>
      <c r="B11" s="11">
        <v>1.97E-3</v>
      </c>
      <c r="C11" s="11">
        <v>1.0789999999999999E-2</v>
      </c>
      <c r="D11" s="12"/>
    </row>
    <row r="12" spans="1:4" ht="13.5" customHeight="1" x14ac:dyDescent="0.25">
      <c r="A12" s="7">
        <v>45869</v>
      </c>
      <c r="B12" s="11">
        <v>1.7899999999999999E-3</v>
      </c>
      <c r="C12" s="11">
        <v>9.1999999999999998E-3</v>
      </c>
      <c r="D12" s="12"/>
    </row>
    <row r="13" spans="1:4" ht="13.5" customHeight="1" x14ac:dyDescent="0.25">
      <c r="A13" s="7">
        <v>45838</v>
      </c>
      <c r="B13" s="11">
        <v>1.6000000000000001E-3</v>
      </c>
      <c r="C13" s="11">
        <v>8.3099999999999997E-3</v>
      </c>
      <c r="D13" s="12"/>
    </row>
    <row r="14" spans="1:4" ht="13.5" customHeight="1" x14ac:dyDescent="0.25">
      <c r="A14" s="7">
        <v>45802</v>
      </c>
      <c r="B14" s="11">
        <v>1.6000000000000001E-3</v>
      </c>
      <c r="C14" s="11">
        <v>9.0500000000000008E-3</v>
      </c>
      <c r="D14" s="12"/>
    </row>
    <row r="15" spans="1:4" ht="13.5" customHeight="1" x14ac:dyDescent="0.25">
      <c r="A15" s="7">
        <v>45772</v>
      </c>
      <c r="B15" s="11">
        <v>1.6000000000000001E-3</v>
      </c>
      <c r="C15" s="11">
        <v>1.081E-2</v>
      </c>
      <c r="D15" s="12"/>
    </row>
    <row r="16" spans="1:4" ht="13.5" customHeight="1" x14ac:dyDescent="0.25">
      <c r="A16" s="7">
        <f>DATE(2025,3,31)</f>
        <v>45747</v>
      </c>
      <c r="B16" s="11">
        <v>1.6000000000000001E-3</v>
      </c>
      <c r="C16" s="11">
        <v>1.523E-2</v>
      </c>
      <c r="D16" s="12"/>
    </row>
    <row r="17" spans="1:1021 1025:2045 2049:3069 3073:4093 4097:5117 5121:6141 6145:7165 7169:8189 8193:9213 9217:10237 10241:11261 11265:12285 12289:13309 13313:14333 14337:15357 15361:16381" ht="13.5" customHeight="1" x14ac:dyDescent="0.25">
      <c r="A17" s="7">
        <f>DATE(2025,2,28)</f>
        <v>45716</v>
      </c>
      <c r="B17" s="11">
        <v>1.6000000000000001E-3</v>
      </c>
      <c r="C17" s="11">
        <v>1.6840000000000001E-2</v>
      </c>
      <c r="D17" s="12"/>
    </row>
    <row r="18" spans="1:1021 1025:2045 2049:3069 3073:4093 4097:5117 5121:6141 6145:7165 7169:8189 8193:9213 9217:10237 10241:11261 11265:12285 12289:13309 13313:14333 14337:15357 15361:16381" ht="13.5" customHeight="1" x14ac:dyDescent="0.25">
      <c r="A18" s="7">
        <f>DATE(2025,1,31)</f>
        <v>45688</v>
      </c>
      <c r="B18" s="11">
        <v>1.6000000000000001E-3</v>
      </c>
      <c r="C18" s="11">
        <v>1.9279999999999999E-2</v>
      </c>
      <c r="D18" s="12"/>
    </row>
    <row r="19" spans="1:1021 1025:2045 2049:3069 3073:4093 4097:5117 5121:6141 6145:7165 7169:8189 8193:9213 9217:10237 10241:11261 11265:12285 12289:13309 13313:14333 14337:15357 15361:16381" ht="13.5" customHeight="1" x14ac:dyDescent="0.25">
      <c r="A19" s="7">
        <f>DATE(2024,12,30)</f>
        <v>45656</v>
      </c>
      <c r="B19" s="11">
        <v>1.6000000000000001E-3</v>
      </c>
      <c r="C19" s="11">
        <v>1.495E-2</v>
      </c>
      <c r="D19" s="12">
        <v>1.6000000000000001E-3</v>
      </c>
    </row>
    <row r="20" spans="1:1021 1025:2045 2049:3069 3073:4093 4097:5117 5121:6141 6145:7165 7169:8189 8193:9213 9217:10237 10241:11261 11265:12285 12289:13309 13313:14333 14337:15357 15361:16381" ht="13.5" customHeight="1" x14ac:dyDescent="0.25">
      <c r="A20" s="7">
        <f>DATE(2024,11,29)</f>
        <v>45625</v>
      </c>
      <c r="B20" s="11">
        <v>1.6000000000000001E-3</v>
      </c>
      <c r="C20" s="11">
        <v>1.506E-2</v>
      </c>
      <c r="D20" s="12">
        <v>1.6000000000000001E-3</v>
      </c>
    </row>
    <row r="21" spans="1:1021 1025:2045 2049:3069 3073:4093 4097:5117 5121:6141 6145:7165 7169:8189 8193:9213 9217:10237 10241:11261 11265:12285 12289:13309 13313:14333 14337:15357 15361:16381" ht="13.5" customHeight="1" x14ac:dyDescent="0.25">
      <c r="A21" s="7">
        <f>DATE(2024,10,31)</f>
        <v>45596</v>
      </c>
      <c r="B21" s="11">
        <v>1.6000000000000001E-3</v>
      </c>
      <c r="C21" s="11">
        <v>1.6E-2</v>
      </c>
      <c r="D21" s="12">
        <v>1.65E-3</v>
      </c>
    </row>
    <row r="22" spans="1:1021 1025:2045 2049:3069 3073:4093 4097:5117 5121:6141 6145:7165 7169:8189 8193:9213 9217:10237 10241:11261 11265:12285 12289:13309 13313:14333 14337:15357 15361:16381" ht="13.5" customHeight="1" x14ac:dyDescent="0.25">
      <c r="A22" s="7">
        <v>45559</v>
      </c>
      <c r="B22" s="11">
        <v>1.6000000000000001E-3</v>
      </c>
      <c r="C22" s="11">
        <v>1.6250000000000001E-2</v>
      </c>
      <c r="D22" s="12">
        <v>2.0699999999999998E-3</v>
      </c>
    </row>
    <row r="23" spans="1:1021 1025:2045 2049:3069 3073:4093 4097:5117 5121:6141 6145:7165 7169:8189 8193:9213 9217:10237 10241:11261 11265:12285 12289:13309 13313:14333 14337:15357 15361:16381" ht="13.5" customHeight="1" x14ac:dyDescent="0.25">
      <c r="A23" s="7">
        <f>DATE(2024,8,30)</f>
        <v>45534</v>
      </c>
      <c r="B23" s="11">
        <v>1.6000000000000001E-3</v>
      </c>
      <c r="C23" s="11">
        <v>1.29176124151637E-2</v>
      </c>
      <c r="D23" s="12">
        <v>1.8940999999999999E-3</v>
      </c>
    </row>
    <row r="24" spans="1:1021 1025:2045 2049:3069 3073:4093 4097:5117 5121:6141 6145:7165 7169:8189 8193:9213 9217:10237 10241:11261 11265:12285 12289:13309 13313:14333 14337:15357 15361:16381" ht="13.5" customHeight="1" x14ac:dyDescent="0.25">
      <c r="A24" s="7">
        <f>DATE(2024,7,31)</f>
        <v>45504</v>
      </c>
      <c r="B24" s="11">
        <v>1.6000000000000001E-3</v>
      </c>
      <c r="C24" s="11">
        <v>1.3235315267949899E-2</v>
      </c>
      <c r="D24" s="12">
        <v>2.5381000000000002E-3</v>
      </c>
    </row>
    <row r="25" spans="1:1021 1025:2045 2049:3069 3073:4093 4097:5117 5121:6141 6145:7165 7169:8189 8193:9213 9217:10237 10241:11261 11265:12285 12289:13309 13313:14333 14337:15357 15361:16381" ht="13.5" customHeight="1" x14ac:dyDescent="0.25">
      <c r="A25" s="7">
        <f>DATE(2024,6,27)</f>
        <v>45470</v>
      </c>
      <c r="B25" s="11">
        <v>1.6000000000000001E-3</v>
      </c>
      <c r="C25" s="11">
        <v>1.2639313436582899E-2</v>
      </c>
      <c r="D25" s="12">
        <v>2.3965599999999998E-3</v>
      </c>
    </row>
    <row r="26" spans="1:1021 1025:2045 2049:3069 3073:4093 4097:5117 5121:6141 6145:7165 7169:8189 8193:9213 9217:10237 10241:11261 11265:12285 12289:13309 13313:14333 14337:15357 15361:16381" ht="13.5" customHeight="1" x14ac:dyDescent="0.25">
      <c r="A26" s="7">
        <f>DATE(2024,5,31)</f>
        <v>45443</v>
      </c>
      <c r="B26" s="11">
        <v>1.6261797509387599E-3</v>
      </c>
      <c r="C26" s="11">
        <v>1.27271943631756E-2</v>
      </c>
      <c r="D26" s="12">
        <v>2.9540399999999998E-3</v>
      </c>
    </row>
    <row r="27" spans="1:1021 1025:2045 2049:3069 3073:4093 4097:5117 5121:6141 6145:7165 7169:8189 8193:9213 9217:10237 10241:11261 11265:12285 12289:13309 13313:14333 14337:15357 15361:16381" ht="13.5" customHeight="1" x14ac:dyDescent="0.25">
      <c r="A27" s="7">
        <f>DATE(2024,4,30)</f>
        <v>45412</v>
      </c>
      <c r="B27" s="11">
        <v>1.6000000000000001E-3</v>
      </c>
      <c r="C27" s="11">
        <v>1.81794903361122E-2</v>
      </c>
      <c r="D27" s="12">
        <v>2.9357930022140301E-3</v>
      </c>
    </row>
    <row r="28" spans="1:1021 1025:2045 2049:3069 3073:4093 4097:5117 5121:6141 6145:7165 7169:8189 8193:9213 9217:10237 10241:11261 11265:12285 12289:13309 13313:14333 14337:15357 15361:16381" ht="13.5" customHeight="1" x14ac:dyDescent="0.25">
      <c r="A28" s="7">
        <f>DATE(2024,3,28)</f>
        <v>45379</v>
      </c>
      <c r="B28" s="11">
        <v>1.6000000000000001E-3</v>
      </c>
      <c r="C28" s="11">
        <v>2.00825492838148E-2</v>
      </c>
      <c r="D28" s="12">
        <v>3.3564827586206802E-3</v>
      </c>
    </row>
    <row r="29" spans="1:1021 1025:2045 2049:3069 3073:4093 4097:5117 5121:6141 6145:7165 7169:8189 8193:9213 9217:10237 10241:11261 11265:12285 12289:13309 13313:14333 14337:15357 15361:16381" s="25" customFormat="1" ht="13.5" customHeight="1" x14ac:dyDescent="0.25">
      <c r="A29" s="7">
        <f>DATE(2024,2,29)</f>
        <v>45351</v>
      </c>
      <c r="B29" s="11">
        <v>1.6000000000000001E-3</v>
      </c>
      <c r="C29" s="11">
        <v>2.16995874908836E-2</v>
      </c>
      <c r="D29" s="12">
        <v>3.8441724137930999E-3</v>
      </c>
      <c r="E29" s="24"/>
      <c r="I29" s="24"/>
      <c r="M29" s="24"/>
      <c r="Q29" s="24"/>
      <c r="U29" s="24"/>
      <c r="Y29" s="24"/>
      <c r="AC29" s="24"/>
      <c r="AG29" s="24"/>
      <c r="AK29" s="24"/>
      <c r="AO29" s="24"/>
      <c r="AS29" s="24"/>
      <c r="AW29" s="24"/>
      <c r="BA29" s="24"/>
      <c r="BE29" s="24"/>
      <c r="BI29" s="24"/>
      <c r="BM29" s="24"/>
      <c r="BQ29" s="24"/>
      <c r="BU29" s="24"/>
      <c r="BY29" s="24"/>
      <c r="CC29" s="24"/>
      <c r="CG29" s="24"/>
      <c r="CK29" s="24"/>
      <c r="CO29" s="24"/>
      <c r="CS29" s="24"/>
      <c r="CW29" s="24"/>
      <c r="DA29" s="24"/>
      <c r="DE29" s="24"/>
      <c r="DI29" s="24"/>
      <c r="DM29" s="24"/>
      <c r="DQ29" s="24"/>
      <c r="DU29" s="24"/>
      <c r="DY29" s="24"/>
      <c r="EC29" s="24"/>
      <c r="EG29" s="24"/>
      <c r="EK29" s="24"/>
      <c r="EO29" s="24"/>
      <c r="ES29" s="24"/>
      <c r="EW29" s="24"/>
      <c r="FA29" s="24"/>
      <c r="FE29" s="24"/>
      <c r="FI29" s="24"/>
      <c r="FM29" s="24"/>
      <c r="FQ29" s="24"/>
      <c r="FU29" s="24"/>
      <c r="FY29" s="24"/>
      <c r="GC29" s="24"/>
      <c r="GG29" s="24"/>
      <c r="GK29" s="24"/>
      <c r="GO29" s="24"/>
      <c r="GS29" s="24"/>
      <c r="GW29" s="24"/>
      <c r="HA29" s="24"/>
      <c r="HE29" s="24"/>
      <c r="HI29" s="24"/>
      <c r="HM29" s="24"/>
      <c r="HQ29" s="24"/>
      <c r="HU29" s="24"/>
      <c r="HY29" s="24"/>
      <c r="IC29" s="24"/>
      <c r="IG29" s="24"/>
      <c r="IK29" s="24"/>
      <c r="IO29" s="24"/>
      <c r="IS29" s="24"/>
      <c r="IW29" s="24"/>
      <c r="JA29" s="24"/>
      <c r="JE29" s="24"/>
      <c r="JI29" s="24"/>
      <c r="JM29" s="24"/>
      <c r="JQ29" s="24"/>
      <c r="JU29" s="24"/>
      <c r="JY29" s="24"/>
      <c r="KC29" s="24"/>
      <c r="KG29" s="24"/>
      <c r="KK29" s="24"/>
      <c r="KO29" s="24"/>
      <c r="KS29" s="24"/>
      <c r="KW29" s="24"/>
      <c r="LA29" s="24"/>
      <c r="LE29" s="24"/>
      <c r="LI29" s="24"/>
      <c r="LM29" s="24"/>
      <c r="LQ29" s="24"/>
      <c r="LU29" s="24"/>
      <c r="LY29" s="24"/>
      <c r="MC29" s="24"/>
      <c r="MG29" s="24"/>
      <c r="MK29" s="24"/>
      <c r="MO29" s="24"/>
      <c r="MS29" s="24"/>
      <c r="MW29" s="24"/>
      <c r="NA29" s="24"/>
      <c r="NE29" s="24"/>
      <c r="NI29" s="24"/>
      <c r="NM29" s="24"/>
      <c r="NQ29" s="24"/>
      <c r="NU29" s="24"/>
      <c r="NY29" s="24"/>
      <c r="OC29" s="24"/>
      <c r="OG29" s="24"/>
      <c r="OK29" s="24"/>
      <c r="OO29" s="24"/>
      <c r="OS29" s="24"/>
      <c r="OW29" s="24"/>
      <c r="PA29" s="24"/>
      <c r="PE29" s="24"/>
      <c r="PI29" s="24"/>
      <c r="PM29" s="24"/>
      <c r="PQ29" s="24"/>
      <c r="PU29" s="24"/>
      <c r="PY29" s="24"/>
      <c r="QC29" s="24"/>
      <c r="QG29" s="24"/>
      <c r="QK29" s="24"/>
      <c r="QO29" s="24"/>
      <c r="QS29" s="24"/>
      <c r="QW29" s="24"/>
      <c r="RA29" s="24"/>
      <c r="RE29" s="24"/>
      <c r="RI29" s="24"/>
      <c r="RM29" s="24"/>
      <c r="RQ29" s="24"/>
      <c r="RU29" s="24"/>
      <c r="RY29" s="24"/>
      <c r="SC29" s="24"/>
      <c r="SG29" s="24"/>
      <c r="SK29" s="24"/>
      <c r="SO29" s="24"/>
      <c r="SS29" s="24"/>
      <c r="SW29" s="24"/>
      <c r="TA29" s="24"/>
      <c r="TE29" s="24"/>
      <c r="TI29" s="24"/>
      <c r="TM29" s="24"/>
      <c r="TQ29" s="24"/>
      <c r="TU29" s="24"/>
      <c r="TY29" s="24"/>
      <c r="UC29" s="24"/>
      <c r="UG29" s="24"/>
      <c r="UK29" s="24"/>
      <c r="UO29" s="24"/>
      <c r="US29" s="24"/>
      <c r="UW29" s="24"/>
      <c r="VA29" s="24"/>
      <c r="VE29" s="24"/>
      <c r="VI29" s="24"/>
      <c r="VM29" s="24"/>
      <c r="VQ29" s="24"/>
      <c r="VU29" s="24"/>
      <c r="VY29" s="24"/>
      <c r="WC29" s="24"/>
      <c r="WG29" s="24"/>
      <c r="WK29" s="24"/>
      <c r="WO29" s="24"/>
      <c r="WS29" s="24"/>
      <c r="WW29" s="24"/>
      <c r="XA29" s="24"/>
      <c r="XE29" s="24"/>
      <c r="XI29" s="24"/>
      <c r="XM29" s="24"/>
      <c r="XQ29" s="24"/>
      <c r="XU29" s="24"/>
      <c r="XY29" s="24"/>
      <c r="YC29" s="24"/>
      <c r="YG29" s="24"/>
      <c r="YK29" s="24"/>
      <c r="YO29" s="24"/>
      <c r="YS29" s="24"/>
      <c r="YW29" s="24"/>
      <c r="ZA29" s="24"/>
      <c r="ZE29" s="24"/>
      <c r="ZI29" s="24"/>
      <c r="ZM29" s="24"/>
      <c r="ZQ29" s="24"/>
      <c r="ZU29" s="24"/>
      <c r="ZY29" s="24"/>
      <c r="AAC29" s="24"/>
      <c r="AAG29" s="24"/>
      <c r="AAK29" s="24"/>
      <c r="AAO29" s="24"/>
      <c r="AAS29" s="24"/>
      <c r="AAW29" s="24"/>
      <c r="ABA29" s="24"/>
      <c r="ABE29" s="24"/>
      <c r="ABI29" s="24"/>
      <c r="ABM29" s="24"/>
      <c r="ABQ29" s="24"/>
      <c r="ABU29" s="24"/>
      <c r="ABY29" s="24"/>
      <c r="ACC29" s="24"/>
      <c r="ACG29" s="24"/>
      <c r="ACK29" s="24"/>
      <c r="ACO29" s="24"/>
      <c r="ACS29" s="24"/>
      <c r="ACW29" s="24"/>
      <c r="ADA29" s="24"/>
      <c r="ADE29" s="24"/>
      <c r="ADI29" s="24"/>
      <c r="ADM29" s="24"/>
      <c r="ADQ29" s="24"/>
      <c r="ADU29" s="24"/>
      <c r="ADY29" s="24"/>
      <c r="AEC29" s="24"/>
      <c r="AEG29" s="24"/>
      <c r="AEK29" s="24"/>
      <c r="AEO29" s="24"/>
      <c r="AES29" s="24"/>
      <c r="AEW29" s="24"/>
      <c r="AFA29" s="24"/>
      <c r="AFE29" s="24"/>
      <c r="AFI29" s="24"/>
      <c r="AFM29" s="24"/>
      <c r="AFQ29" s="24"/>
      <c r="AFU29" s="24"/>
      <c r="AFY29" s="24"/>
      <c r="AGC29" s="24"/>
      <c r="AGG29" s="24"/>
      <c r="AGK29" s="24"/>
      <c r="AGO29" s="24"/>
      <c r="AGS29" s="24"/>
      <c r="AGW29" s="24"/>
      <c r="AHA29" s="24"/>
      <c r="AHE29" s="24"/>
      <c r="AHI29" s="24"/>
      <c r="AHM29" s="24"/>
      <c r="AHQ29" s="24"/>
      <c r="AHU29" s="24"/>
      <c r="AHY29" s="24"/>
      <c r="AIC29" s="24"/>
      <c r="AIG29" s="24"/>
      <c r="AIK29" s="24"/>
      <c r="AIO29" s="24"/>
      <c r="AIS29" s="24"/>
      <c r="AIW29" s="24"/>
      <c r="AJA29" s="24"/>
      <c r="AJE29" s="24"/>
      <c r="AJI29" s="24"/>
      <c r="AJM29" s="24"/>
      <c r="AJQ29" s="24"/>
      <c r="AJU29" s="24"/>
      <c r="AJY29" s="24"/>
      <c r="AKC29" s="24"/>
      <c r="AKG29" s="24"/>
      <c r="AKK29" s="24"/>
      <c r="AKO29" s="24"/>
      <c r="AKS29" s="24"/>
      <c r="AKW29" s="24"/>
      <c r="ALA29" s="24"/>
      <c r="ALE29" s="24"/>
      <c r="ALI29" s="24"/>
      <c r="ALM29" s="24"/>
      <c r="ALQ29" s="24"/>
      <c r="ALU29" s="24"/>
      <c r="ALY29" s="24"/>
      <c r="AMC29" s="24"/>
      <c r="AMG29" s="24"/>
      <c r="AMK29" s="24"/>
      <c r="AMO29" s="24"/>
      <c r="AMS29" s="24"/>
      <c r="AMW29" s="24"/>
      <c r="ANA29" s="24"/>
      <c r="ANE29" s="24"/>
      <c r="ANI29" s="24"/>
      <c r="ANM29" s="24"/>
      <c r="ANQ29" s="24"/>
      <c r="ANU29" s="24"/>
      <c r="ANY29" s="24"/>
      <c r="AOC29" s="24"/>
      <c r="AOG29" s="24"/>
      <c r="AOK29" s="24"/>
      <c r="AOO29" s="24"/>
      <c r="AOS29" s="24"/>
      <c r="AOW29" s="24"/>
      <c r="APA29" s="24"/>
      <c r="APE29" s="24"/>
      <c r="API29" s="24"/>
      <c r="APM29" s="24"/>
      <c r="APQ29" s="24"/>
      <c r="APU29" s="24"/>
      <c r="APY29" s="24"/>
      <c r="AQC29" s="24"/>
      <c r="AQG29" s="24"/>
      <c r="AQK29" s="24"/>
      <c r="AQO29" s="24"/>
      <c r="AQS29" s="24"/>
      <c r="AQW29" s="24"/>
      <c r="ARA29" s="24"/>
      <c r="ARE29" s="24"/>
      <c r="ARI29" s="24"/>
      <c r="ARM29" s="24"/>
      <c r="ARQ29" s="24"/>
      <c r="ARU29" s="24"/>
      <c r="ARY29" s="24"/>
      <c r="ASC29" s="24"/>
      <c r="ASG29" s="24"/>
      <c r="ASK29" s="24"/>
      <c r="ASO29" s="24"/>
      <c r="ASS29" s="24"/>
      <c r="ASW29" s="24"/>
      <c r="ATA29" s="24"/>
      <c r="ATE29" s="24"/>
      <c r="ATI29" s="24"/>
      <c r="ATM29" s="24"/>
      <c r="ATQ29" s="24"/>
      <c r="ATU29" s="24"/>
      <c r="ATY29" s="24"/>
      <c r="AUC29" s="24"/>
      <c r="AUG29" s="24"/>
      <c r="AUK29" s="24"/>
      <c r="AUO29" s="24"/>
      <c r="AUS29" s="24"/>
      <c r="AUW29" s="24"/>
      <c r="AVA29" s="24"/>
      <c r="AVE29" s="24"/>
      <c r="AVI29" s="24"/>
      <c r="AVM29" s="24"/>
      <c r="AVQ29" s="24"/>
      <c r="AVU29" s="24"/>
      <c r="AVY29" s="24"/>
      <c r="AWC29" s="24"/>
      <c r="AWG29" s="24"/>
      <c r="AWK29" s="24"/>
      <c r="AWO29" s="24"/>
      <c r="AWS29" s="24"/>
      <c r="AWW29" s="24"/>
      <c r="AXA29" s="24"/>
      <c r="AXE29" s="24"/>
      <c r="AXI29" s="24"/>
      <c r="AXM29" s="24"/>
      <c r="AXQ29" s="24"/>
      <c r="AXU29" s="24"/>
      <c r="AXY29" s="24"/>
      <c r="AYC29" s="24"/>
      <c r="AYG29" s="24"/>
      <c r="AYK29" s="24"/>
      <c r="AYO29" s="24"/>
      <c r="AYS29" s="24"/>
      <c r="AYW29" s="24"/>
      <c r="AZA29" s="24"/>
      <c r="AZE29" s="24"/>
      <c r="AZI29" s="24"/>
      <c r="AZM29" s="24"/>
      <c r="AZQ29" s="24"/>
      <c r="AZU29" s="24"/>
      <c r="AZY29" s="24"/>
      <c r="BAC29" s="24"/>
      <c r="BAG29" s="24"/>
      <c r="BAK29" s="24"/>
      <c r="BAO29" s="24"/>
      <c r="BAS29" s="24"/>
      <c r="BAW29" s="24"/>
      <c r="BBA29" s="24"/>
      <c r="BBE29" s="24"/>
      <c r="BBI29" s="24"/>
      <c r="BBM29" s="24"/>
      <c r="BBQ29" s="24"/>
      <c r="BBU29" s="24"/>
      <c r="BBY29" s="24"/>
      <c r="BCC29" s="24"/>
      <c r="BCG29" s="24"/>
      <c r="BCK29" s="24"/>
      <c r="BCO29" s="24"/>
      <c r="BCS29" s="24"/>
      <c r="BCW29" s="24"/>
      <c r="BDA29" s="24"/>
      <c r="BDE29" s="24"/>
      <c r="BDI29" s="24"/>
      <c r="BDM29" s="24"/>
      <c r="BDQ29" s="24"/>
      <c r="BDU29" s="24"/>
      <c r="BDY29" s="24"/>
      <c r="BEC29" s="24"/>
      <c r="BEG29" s="24"/>
      <c r="BEK29" s="24"/>
      <c r="BEO29" s="24"/>
      <c r="BES29" s="24"/>
      <c r="BEW29" s="24"/>
      <c r="BFA29" s="24"/>
      <c r="BFE29" s="24"/>
      <c r="BFI29" s="24"/>
      <c r="BFM29" s="24"/>
      <c r="BFQ29" s="24"/>
      <c r="BFU29" s="24"/>
      <c r="BFY29" s="24"/>
      <c r="BGC29" s="24"/>
      <c r="BGG29" s="24"/>
      <c r="BGK29" s="24"/>
      <c r="BGO29" s="24"/>
      <c r="BGS29" s="24"/>
      <c r="BGW29" s="24"/>
      <c r="BHA29" s="24"/>
      <c r="BHE29" s="24"/>
      <c r="BHI29" s="24"/>
      <c r="BHM29" s="24"/>
      <c r="BHQ29" s="24"/>
      <c r="BHU29" s="24"/>
      <c r="BHY29" s="24"/>
      <c r="BIC29" s="24"/>
      <c r="BIG29" s="24"/>
      <c r="BIK29" s="24"/>
      <c r="BIO29" s="24"/>
      <c r="BIS29" s="24"/>
      <c r="BIW29" s="24"/>
      <c r="BJA29" s="24"/>
      <c r="BJE29" s="24"/>
      <c r="BJI29" s="24"/>
      <c r="BJM29" s="24"/>
      <c r="BJQ29" s="24"/>
      <c r="BJU29" s="24"/>
      <c r="BJY29" s="24"/>
      <c r="BKC29" s="24"/>
      <c r="BKG29" s="24"/>
      <c r="BKK29" s="24"/>
      <c r="BKO29" s="24"/>
      <c r="BKS29" s="24"/>
      <c r="BKW29" s="24"/>
      <c r="BLA29" s="24"/>
      <c r="BLE29" s="24"/>
      <c r="BLI29" s="24"/>
      <c r="BLM29" s="24"/>
      <c r="BLQ29" s="24"/>
      <c r="BLU29" s="24"/>
      <c r="BLY29" s="24"/>
      <c r="BMC29" s="24"/>
      <c r="BMG29" s="24"/>
      <c r="BMK29" s="24"/>
      <c r="BMO29" s="24"/>
      <c r="BMS29" s="24"/>
      <c r="BMW29" s="24"/>
      <c r="BNA29" s="24"/>
      <c r="BNE29" s="24"/>
      <c r="BNI29" s="24"/>
      <c r="BNM29" s="24"/>
      <c r="BNQ29" s="24"/>
      <c r="BNU29" s="24"/>
      <c r="BNY29" s="24"/>
      <c r="BOC29" s="24"/>
      <c r="BOG29" s="24"/>
      <c r="BOK29" s="24"/>
      <c r="BOO29" s="24"/>
      <c r="BOS29" s="24"/>
      <c r="BOW29" s="24"/>
      <c r="BPA29" s="24"/>
      <c r="BPE29" s="24"/>
      <c r="BPI29" s="24"/>
      <c r="BPM29" s="24"/>
      <c r="BPQ29" s="24"/>
      <c r="BPU29" s="24"/>
      <c r="BPY29" s="24"/>
      <c r="BQC29" s="24"/>
      <c r="BQG29" s="24"/>
      <c r="BQK29" s="24"/>
      <c r="BQO29" s="24"/>
      <c r="BQS29" s="24"/>
      <c r="BQW29" s="24"/>
      <c r="BRA29" s="24"/>
      <c r="BRE29" s="24"/>
      <c r="BRI29" s="24"/>
      <c r="BRM29" s="24"/>
      <c r="BRQ29" s="24"/>
      <c r="BRU29" s="24"/>
      <c r="BRY29" s="24"/>
      <c r="BSC29" s="24"/>
      <c r="BSG29" s="24"/>
      <c r="BSK29" s="24"/>
      <c r="BSO29" s="24"/>
      <c r="BSS29" s="24"/>
      <c r="BSW29" s="24"/>
      <c r="BTA29" s="24"/>
      <c r="BTE29" s="24"/>
      <c r="BTI29" s="24"/>
      <c r="BTM29" s="24"/>
      <c r="BTQ29" s="24"/>
      <c r="BTU29" s="24"/>
      <c r="BTY29" s="24"/>
      <c r="BUC29" s="24"/>
      <c r="BUG29" s="24"/>
      <c r="BUK29" s="24"/>
      <c r="BUO29" s="24"/>
      <c r="BUS29" s="24"/>
      <c r="BUW29" s="24"/>
      <c r="BVA29" s="24"/>
      <c r="BVE29" s="24"/>
      <c r="BVI29" s="24"/>
      <c r="BVM29" s="24"/>
      <c r="BVQ29" s="24"/>
      <c r="BVU29" s="24"/>
      <c r="BVY29" s="24"/>
      <c r="BWC29" s="24"/>
      <c r="BWG29" s="24"/>
      <c r="BWK29" s="24"/>
      <c r="BWO29" s="24"/>
      <c r="BWS29" s="24"/>
      <c r="BWW29" s="24"/>
      <c r="BXA29" s="24"/>
      <c r="BXE29" s="24"/>
      <c r="BXI29" s="24"/>
      <c r="BXM29" s="24"/>
      <c r="BXQ29" s="24"/>
      <c r="BXU29" s="24"/>
      <c r="BXY29" s="24"/>
      <c r="BYC29" s="24"/>
      <c r="BYG29" s="24"/>
      <c r="BYK29" s="24"/>
      <c r="BYO29" s="24"/>
      <c r="BYS29" s="24"/>
      <c r="BYW29" s="24"/>
      <c r="BZA29" s="24"/>
      <c r="BZE29" s="24"/>
      <c r="BZI29" s="24"/>
      <c r="BZM29" s="24"/>
      <c r="BZQ29" s="24"/>
      <c r="BZU29" s="24"/>
      <c r="BZY29" s="24"/>
      <c r="CAC29" s="24"/>
      <c r="CAG29" s="24"/>
      <c r="CAK29" s="24"/>
      <c r="CAO29" s="24"/>
      <c r="CAS29" s="24"/>
      <c r="CAW29" s="24"/>
      <c r="CBA29" s="24"/>
      <c r="CBE29" s="24"/>
      <c r="CBI29" s="24"/>
      <c r="CBM29" s="24"/>
      <c r="CBQ29" s="24"/>
      <c r="CBU29" s="24"/>
      <c r="CBY29" s="24"/>
      <c r="CCC29" s="24"/>
      <c r="CCG29" s="24"/>
      <c r="CCK29" s="24"/>
      <c r="CCO29" s="24"/>
      <c r="CCS29" s="24"/>
      <c r="CCW29" s="24"/>
      <c r="CDA29" s="24"/>
      <c r="CDE29" s="24"/>
      <c r="CDI29" s="24"/>
      <c r="CDM29" s="24"/>
      <c r="CDQ29" s="24"/>
      <c r="CDU29" s="24"/>
      <c r="CDY29" s="24"/>
      <c r="CEC29" s="24"/>
      <c r="CEG29" s="24"/>
      <c r="CEK29" s="24"/>
      <c r="CEO29" s="24"/>
      <c r="CES29" s="24"/>
      <c r="CEW29" s="24"/>
      <c r="CFA29" s="24"/>
      <c r="CFE29" s="24"/>
      <c r="CFI29" s="24"/>
      <c r="CFM29" s="24"/>
      <c r="CFQ29" s="24"/>
      <c r="CFU29" s="24"/>
      <c r="CFY29" s="24"/>
      <c r="CGC29" s="24"/>
      <c r="CGG29" s="24"/>
      <c r="CGK29" s="24"/>
      <c r="CGO29" s="24"/>
      <c r="CGS29" s="24"/>
      <c r="CGW29" s="24"/>
      <c r="CHA29" s="24"/>
      <c r="CHE29" s="24"/>
      <c r="CHI29" s="24"/>
      <c r="CHM29" s="24"/>
      <c r="CHQ29" s="24"/>
      <c r="CHU29" s="24"/>
      <c r="CHY29" s="24"/>
      <c r="CIC29" s="24"/>
      <c r="CIG29" s="24"/>
      <c r="CIK29" s="24"/>
      <c r="CIO29" s="24"/>
      <c r="CIS29" s="24"/>
      <c r="CIW29" s="24"/>
      <c r="CJA29" s="24"/>
      <c r="CJE29" s="24"/>
      <c r="CJI29" s="24"/>
      <c r="CJM29" s="24"/>
      <c r="CJQ29" s="24"/>
      <c r="CJU29" s="24"/>
      <c r="CJY29" s="24"/>
      <c r="CKC29" s="24"/>
      <c r="CKG29" s="24"/>
      <c r="CKK29" s="24"/>
      <c r="CKO29" s="24"/>
      <c r="CKS29" s="24"/>
      <c r="CKW29" s="24"/>
      <c r="CLA29" s="24"/>
      <c r="CLE29" s="24"/>
      <c r="CLI29" s="24"/>
      <c r="CLM29" s="24"/>
      <c r="CLQ29" s="24"/>
      <c r="CLU29" s="24"/>
      <c r="CLY29" s="24"/>
      <c r="CMC29" s="24"/>
      <c r="CMG29" s="24"/>
      <c r="CMK29" s="24"/>
      <c r="CMO29" s="24"/>
      <c r="CMS29" s="24"/>
      <c r="CMW29" s="24"/>
      <c r="CNA29" s="24"/>
      <c r="CNE29" s="24"/>
      <c r="CNI29" s="24"/>
      <c r="CNM29" s="24"/>
      <c r="CNQ29" s="24"/>
      <c r="CNU29" s="24"/>
      <c r="CNY29" s="24"/>
      <c r="COC29" s="24"/>
      <c r="COG29" s="24"/>
      <c r="COK29" s="24"/>
      <c r="COO29" s="24"/>
      <c r="COS29" s="24"/>
      <c r="COW29" s="24"/>
      <c r="CPA29" s="24"/>
      <c r="CPE29" s="24"/>
      <c r="CPI29" s="24"/>
      <c r="CPM29" s="24"/>
      <c r="CPQ29" s="24"/>
      <c r="CPU29" s="24"/>
      <c r="CPY29" s="24"/>
      <c r="CQC29" s="24"/>
      <c r="CQG29" s="24"/>
      <c r="CQK29" s="24"/>
      <c r="CQO29" s="24"/>
      <c r="CQS29" s="24"/>
      <c r="CQW29" s="24"/>
      <c r="CRA29" s="24"/>
      <c r="CRE29" s="24"/>
      <c r="CRI29" s="24"/>
      <c r="CRM29" s="24"/>
      <c r="CRQ29" s="24"/>
      <c r="CRU29" s="24"/>
      <c r="CRY29" s="24"/>
      <c r="CSC29" s="24"/>
      <c r="CSG29" s="24"/>
      <c r="CSK29" s="24"/>
      <c r="CSO29" s="24"/>
      <c r="CSS29" s="24"/>
      <c r="CSW29" s="24"/>
      <c r="CTA29" s="24"/>
      <c r="CTE29" s="24"/>
      <c r="CTI29" s="24"/>
      <c r="CTM29" s="24"/>
      <c r="CTQ29" s="24"/>
      <c r="CTU29" s="24"/>
      <c r="CTY29" s="24"/>
      <c r="CUC29" s="24"/>
      <c r="CUG29" s="24"/>
      <c r="CUK29" s="24"/>
      <c r="CUO29" s="24"/>
      <c r="CUS29" s="24"/>
      <c r="CUW29" s="24"/>
      <c r="CVA29" s="24"/>
      <c r="CVE29" s="24"/>
      <c r="CVI29" s="24"/>
      <c r="CVM29" s="24"/>
      <c r="CVQ29" s="24"/>
      <c r="CVU29" s="24"/>
      <c r="CVY29" s="24"/>
      <c r="CWC29" s="24"/>
      <c r="CWG29" s="24"/>
      <c r="CWK29" s="24"/>
      <c r="CWO29" s="24"/>
      <c r="CWS29" s="24"/>
      <c r="CWW29" s="24"/>
      <c r="CXA29" s="24"/>
      <c r="CXE29" s="24"/>
      <c r="CXI29" s="24"/>
      <c r="CXM29" s="24"/>
      <c r="CXQ29" s="24"/>
      <c r="CXU29" s="24"/>
      <c r="CXY29" s="24"/>
      <c r="CYC29" s="24"/>
      <c r="CYG29" s="24"/>
      <c r="CYK29" s="24"/>
      <c r="CYO29" s="24"/>
      <c r="CYS29" s="24"/>
      <c r="CYW29" s="24"/>
      <c r="CZA29" s="24"/>
      <c r="CZE29" s="24"/>
      <c r="CZI29" s="24"/>
      <c r="CZM29" s="24"/>
      <c r="CZQ29" s="24"/>
      <c r="CZU29" s="24"/>
      <c r="CZY29" s="24"/>
      <c r="DAC29" s="24"/>
      <c r="DAG29" s="24"/>
      <c r="DAK29" s="24"/>
      <c r="DAO29" s="24"/>
      <c r="DAS29" s="24"/>
      <c r="DAW29" s="24"/>
      <c r="DBA29" s="24"/>
      <c r="DBE29" s="24"/>
      <c r="DBI29" s="24"/>
      <c r="DBM29" s="24"/>
      <c r="DBQ29" s="24"/>
      <c r="DBU29" s="24"/>
      <c r="DBY29" s="24"/>
      <c r="DCC29" s="24"/>
      <c r="DCG29" s="24"/>
      <c r="DCK29" s="24"/>
      <c r="DCO29" s="24"/>
      <c r="DCS29" s="24"/>
      <c r="DCW29" s="24"/>
      <c r="DDA29" s="24"/>
      <c r="DDE29" s="24"/>
      <c r="DDI29" s="24"/>
      <c r="DDM29" s="24"/>
      <c r="DDQ29" s="24"/>
      <c r="DDU29" s="24"/>
      <c r="DDY29" s="24"/>
      <c r="DEC29" s="24"/>
      <c r="DEG29" s="24"/>
      <c r="DEK29" s="24"/>
      <c r="DEO29" s="24"/>
      <c r="DES29" s="24"/>
      <c r="DEW29" s="24"/>
      <c r="DFA29" s="24"/>
      <c r="DFE29" s="24"/>
      <c r="DFI29" s="24"/>
      <c r="DFM29" s="24"/>
      <c r="DFQ29" s="24"/>
      <c r="DFU29" s="24"/>
      <c r="DFY29" s="24"/>
      <c r="DGC29" s="24"/>
      <c r="DGG29" s="24"/>
      <c r="DGK29" s="24"/>
      <c r="DGO29" s="24"/>
      <c r="DGS29" s="24"/>
      <c r="DGW29" s="24"/>
      <c r="DHA29" s="24"/>
      <c r="DHE29" s="24"/>
      <c r="DHI29" s="24"/>
      <c r="DHM29" s="24"/>
      <c r="DHQ29" s="24"/>
      <c r="DHU29" s="24"/>
      <c r="DHY29" s="24"/>
      <c r="DIC29" s="24"/>
      <c r="DIG29" s="24"/>
      <c r="DIK29" s="24"/>
      <c r="DIO29" s="24"/>
      <c r="DIS29" s="24"/>
      <c r="DIW29" s="24"/>
      <c r="DJA29" s="24"/>
      <c r="DJE29" s="24"/>
      <c r="DJI29" s="24"/>
      <c r="DJM29" s="24"/>
      <c r="DJQ29" s="24"/>
      <c r="DJU29" s="24"/>
      <c r="DJY29" s="24"/>
      <c r="DKC29" s="24"/>
      <c r="DKG29" s="24"/>
      <c r="DKK29" s="24"/>
      <c r="DKO29" s="24"/>
      <c r="DKS29" s="24"/>
      <c r="DKW29" s="24"/>
      <c r="DLA29" s="24"/>
      <c r="DLE29" s="24"/>
      <c r="DLI29" s="24"/>
      <c r="DLM29" s="24"/>
      <c r="DLQ29" s="24"/>
      <c r="DLU29" s="24"/>
      <c r="DLY29" s="24"/>
      <c r="DMC29" s="24"/>
      <c r="DMG29" s="24"/>
      <c r="DMK29" s="24"/>
      <c r="DMO29" s="24"/>
      <c r="DMS29" s="24"/>
      <c r="DMW29" s="24"/>
      <c r="DNA29" s="24"/>
      <c r="DNE29" s="24"/>
      <c r="DNI29" s="24"/>
      <c r="DNM29" s="24"/>
      <c r="DNQ29" s="24"/>
      <c r="DNU29" s="24"/>
      <c r="DNY29" s="24"/>
      <c r="DOC29" s="24"/>
      <c r="DOG29" s="24"/>
      <c r="DOK29" s="24"/>
      <c r="DOO29" s="24"/>
      <c r="DOS29" s="24"/>
      <c r="DOW29" s="24"/>
      <c r="DPA29" s="24"/>
      <c r="DPE29" s="24"/>
      <c r="DPI29" s="24"/>
      <c r="DPM29" s="24"/>
      <c r="DPQ29" s="24"/>
      <c r="DPU29" s="24"/>
      <c r="DPY29" s="24"/>
      <c r="DQC29" s="24"/>
      <c r="DQG29" s="24"/>
      <c r="DQK29" s="24"/>
      <c r="DQO29" s="24"/>
      <c r="DQS29" s="24"/>
      <c r="DQW29" s="24"/>
      <c r="DRA29" s="24"/>
      <c r="DRE29" s="24"/>
      <c r="DRI29" s="24"/>
      <c r="DRM29" s="24"/>
      <c r="DRQ29" s="24"/>
      <c r="DRU29" s="24"/>
      <c r="DRY29" s="24"/>
      <c r="DSC29" s="24"/>
      <c r="DSG29" s="24"/>
      <c r="DSK29" s="24"/>
      <c r="DSO29" s="24"/>
      <c r="DSS29" s="24"/>
      <c r="DSW29" s="24"/>
      <c r="DTA29" s="24"/>
      <c r="DTE29" s="24"/>
      <c r="DTI29" s="24"/>
      <c r="DTM29" s="24"/>
      <c r="DTQ29" s="24"/>
      <c r="DTU29" s="24"/>
      <c r="DTY29" s="24"/>
      <c r="DUC29" s="24"/>
      <c r="DUG29" s="24"/>
      <c r="DUK29" s="24"/>
      <c r="DUO29" s="24"/>
      <c r="DUS29" s="24"/>
      <c r="DUW29" s="24"/>
      <c r="DVA29" s="24"/>
      <c r="DVE29" s="24"/>
      <c r="DVI29" s="24"/>
      <c r="DVM29" s="24"/>
      <c r="DVQ29" s="24"/>
      <c r="DVU29" s="24"/>
      <c r="DVY29" s="24"/>
      <c r="DWC29" s="24"/>
      <c r="DWG29" s="24"/>
      <c r="DWK29" s="24"/>
      <c r="DWO29" s="24"/>
      <c r="DWS29" s="24"/>
      <c r="DWW29" s="24"/>
      <c r="DXA29" s="24"/>
      <c r="DXE29" s="24"/>
      <c r="DXI29" s="24"/>
      <c r="DXM29" s="24"/>
      <c r="DXQ29" s="24"/>
      <c r="DXU29" s="24"/>
      <c r="DXY29" s="24"/>
      <c r="DYC29" s="24"/>
      <c r="DYG29" s="24"/>
      <c r="DYK29" s="24"/>
      <c r="DYO29" s="24"/>
      <c r="DYS29" s="24"/>
      <c r="DYW29" s="24"/>
      <c r="DZA29" s="24"/>
      <c r="DZE29" s="24"/>
      <c r="DZI29" s="24"/>
      <c r="DZM29" s="24"/>
      <c r="DZQ29" s="24"/>
      <c r="DZU29" s="24"/>
      <c r="DZY29" s="24"/>
      <c r="EAC29" s="24"/>
      <c r="EAG29" s="24"/>
      <c r="EAK29" s="24"/>
      <c r="EAO29" s="24"/>
      <c r="EAS29" s="24"/>
      <c r="EAW29" s="24"/>
      <c r="EBA29" s="24"/>
      <c r="EBE29" s="24"/>
      <c r="EBI29" s="24"/>
      <c r="EBM29" s="24"/>
      <c r="EBQ29" s="24"/>
      <c r="EBU29" s="24"/>
      <c r="EBY29" s="24"/>
      <c r="ECC29" s="24"/>
      <c r="ECG29" s="24"/>
      <c r="ECK29" s="24"/>
      <c r="ECO29" s="24"/>
      <c r="ECS29" s="24"/>
      <c r="ECW29" s="24"/>
      <c r="EDA29" s="24"/>
      <c r="EDE29" s="24"/>
      <c r="EDI29" s="24"/>
      <c r="EDM29" s="24"/>
      <c r="EDQ29" s="24"/>
      <c r="EDU29" s="24"/>
      <c r="EDY29" s="24"/>
      <c r="EEC29" s="24"/>
      <c r="EEG29" s="24"/>
      <c r="EEK29" s="24"/>
      <c r="EEO29" s="24"/>
      <c r="EES29" s="24"/>
      <c r="EEW29" s="24"/>
      <c r="EFA29" s="24"/>
      <c r="EFE29" s="24"/>
      <c r="EFI29" s="24"/>
      <c r="EFM29" s="24"/>
      <c r="EFQ29" s="24"/>
      <c r="EFU29" s="24"/>
      <c r="EFY29" s="24"/>
      <c r="EGC29" s="24"/>
      <c r="EGG29" s="24"/>
      <c r="EGK29" s="24"/>
      <c r="EGO29" s="24"/>
      <c r="EGS29" s="24"/>
      <c r="EGW29" s="24"/>
      <c r="EHA29" s="24"/>
      <c r="EHE29" s="24"/>
      <c r="EHI29" s="24"/>
      <c r="EHM29" s="24"/>
      <c r="EHQ29" s="24"/>
      <c r="EHU29" s="24"/>
      <c r="EHY29" s="24"/>
      <c r="EIC29" s="24"/>
      <c r="EIG29" s="24"/>
      <c r="EIK29" s="24"/>
      <c r="EIO29" s="24"/>
      <c r="EIS29" s="24"/>
      <c r="EIW29" s="24"/>
      <c r="EJA29" s="24"/>
      <c r="EJE29" s="24"/>
      <c r="EJI29" s="24"/>
      <c r="EJM29" s="24"/>
      <c r="EJQ29" s="24"/>
      <c r="EJU29" s="24"/>
      <c r="EJY29" s="24"/>
      <c r="EKC29" s="24"/>
      <c r="EKG29" s="24"/>
      <c r="EKK29" s="24"/>
      <c r="EKO29" s="24"/>
      <c r="EKS29" s="24"/>
      <c r="EKW29" s="24"/>
      <c r="ELA29" s="24"/>
      <c r="ELE29" s="24"/>
      <c r="ELI29" s="24"/>
      <c r="ELM29" s="24"/>
      <c r="ELQ29" s="24"/>
      <c r="ELU29" s="24"/>
      <c r="ELY29" s="24"/>
      <c r="EMC29" s="24"/>
      <c r="EMG29" s="24"/>
      <c r="EMK29" s="24"/>
      <c r="EMO29" s="24"/>
      <c r="EMS29" s="24"/>
      <c r="EMW29" s="24"/>
      <c r="ENA29" s="24"/>
      <c r="ENE29" s="24"/>
      <c r="ENI29" s="24"/>
      <c r="ENM29" s="24"/>
      <c r="ENQ29" s="24"/>
      <c r="ENU29" s="24"/>
      <c r="ENY29" s="24"/>
      <c r="EOC29" s="24"/>
      <c r="EOG29" s="24"/>
      <c r="EOK29" s="24"/>
      <c r="EOO29" s="24"/>
      <c r="EOS29" s="24"/>
      <c r="EOW29" s="24"/>
      <c r="EPA29" s="24"/>
      <c r="EPE29" s="24"/>
      <c r="EPI29" s="24"/>
      <c r="EPM29" s="24"/>
      <c r="EPQ29" s="24"/>
      <c r="EPU29" s="24"/>
      <c r="EPY29" s="24"/>
      <c r="EQC29" s="24"/>
      <c r="EQG29" s="24"/>
      <c r="EQK29" s="24"/>
      <c r="EQO29" s="24"/>
      <c r="EQS29" s="24"/>
      <c r="EQW29" s="24"/>
      <c r="ERA29" s="24"/>
      <c r="ERE29" s="24"/>
      <c r="ERI29" s="24"/>
      <c r="ERM29" s="24"/>
      <c r="ERQ29" s="24"/>
      <c r="ERU29" s="24"/>
      <c r="ERY29" s="24"/>
      <c r="ESC29" s="24"/>
      <c r="ESG29" s="24"/>
      <c r="ESK29" s="24"/>
      <c r="ESO29" s="24"/>
      <c r="ESS29" s="24"/>
      <c r="ESW29" s="24"/>
      <c r="ETA29" s="24"/>
      <c r="ETE29" s="24"/>
      <c r="ETI29" s="24"/>
      <c r="ETM29" s="24"/>
      <c r="ETQ29" s="24"/>
      <c r="ETU29" s="24"/>
      <c r="ETY29" s="24"/>
      <c r="EUC29" s="24"/>
      <c r="EUG29" s="24"/>
      <c r="EUK29" s="24"/>
      <c r="EUO29" s="24"/>
      <c r="EUS29" s="24"/>
      <c r="EUW29" s="24"/>
      <c r="EVA29" s="24"/>
      <c r="EVE29" s="24"/>
      <c r="EVI29" s="24"/>
      <c r="EVM29" s="24"/>
      <c r="EVQ29" s="24"/>
      <c r="EVU29" s="24"/>
      <c r="EVY29" s="24"/>
      <c r="EWC29" s="24"/>
      <c r="EWG29" s="24"/>
      <c r="EWK29" s="24"/>
      <c r="EWO29" s="24"/>
      <c r="EWS29" s="24"/>
      <c r="EWW29" s="24"/>
      <c r="EXA29" s="24"/>
      <c r="EXE29" s="24"/>
      <c r="EXI29" s="24"/>
      <c r="EXM29" s="24"/>
      <c r="EXQ29" s="24"/>
      <c r="EXU29" s="24"/>
      <c r="EXY29" s="24"/>
      <c r="EYC29" s="24"/>
      <c r="EYG29" s="24"/>
      <c r="EYK29" s="24"/>
      <c r="EYO29" s="24"/>
      <c r="EYS29" s="24"/>
      <c r="EYW29" s="24"/>
      <c r="EZA29" s="24"/>
      <c r="EZE29" s="24"/>
      <c r="EZI29" s="24"/>
      <c r="EZM29" s="24"/>
      <c r="EZQ29" s="24"/>
      <c r="EZU29" s="24"/>
      <c r="EZY29" s="24"/>
      <c r="FAC29" s="24"/>
      <c r="FAG29" s="24"/>
      <c r="FAK29" s="24"/>
      <c r="FAO29" s="24"/>
      <c r="FAS29" s="24"/>
      <c r="FAW29" s="24"/>
      <c r="FBA29" s="24"/>
      <c r="FBE29" s="24"/>
      <c r="FBI29" s="24"/>
      <c r="FBM29" s="24"/>
      <c r="FBQ29" s="24"/>
      <c r="FBU29" s="24"/>
      <c r="FBY29" s="24"/>
      <c r="FCC29" s="24"/>
      <c r="FCG29" s="24"/>
      <c r="FCK29" s="24"/>
      <c r="FCO29" s="24"/>
      <c r="FCS29" s="24"/>
      <c r="FCW29" s="24"/>
      <c r="FDA29" s="24"/>
      <c r="FDE29" s="24"/>
      <c r="FDI29" s="24"/>
      <c r="FDM29" s="24"/>
      <c r="FDQ29" s="24"/>
      <c r="FDU29" s="24"/>
      <c r="FDY29" s="24"/>
      <c r="FEC29" s="24"/>
      <c r="FEG29" s="24"/>
      <c r="FEK29" s="24"/>
      <c r="FEO29" s="24"/>
      <c r="FES29" s="24"/>
      <c r="FEW29" s="24"/>
      <c r="FFA29" s="24"/>
      <c r="FFE29" s="24"/>
      <c r="FFI29" s="24"/>
      <c r="FFM29" s="24"/>
      <c r="FFQ29" s="24"/>
      <c r="FFU29" s="24"/>
      <c r="FFY29" s="24"/>
      <c r="FGC29" s="24"/>
      <c r="FGG29" s="24"/>
      <c r="FGK29" s="24"/>
      <c r="FGO29" s="24"/>
      <c r="FGS29" s="24"/>
      <c r="FGW29" s="24"/>
      <c r="FHA29" s="24"/>
      <c r="FHE29" s="24"/>
      <c r="FHI29" s="24"/>
      <c r="FHM29" s="24"/>
      <c r="FHQ29" s="24"/>
      <c r="FHU29" s="24"/>
      <c r="FHY29" s="24"/>
      <c r="FIC29" s="24"/>
      <c r="FIG29" s="24"/>
      <c r="FIK29" s="24"/>
      <c r="FIO29" s="24"/>
      <c r="FIS29" s="24"/>
      <c r="FIW29" s="24"/>
      <c r="FJA29" s="24"/>
      <c r="FJE29" s="24"/>
      <c r="FJI29" s="24"/>
      <c r="FJM29" s="24"/>
      <c r="FJQ29" s="24"/>
      <c r="FJU29" s="24"/>
      <c r="FJY29" s="24"/>
      <c r="FKC29" s="24"/>
      <c r="FKG29" s="24"/>
      <c r="FKK29" s="24"/>
      <c r="FKO29" s="24"/>
      <c r="FKS29" s="24"/>
      <c r="FKW29" s="24"/>
      <c r="FLA29" s="24"/>
      <c r="FLE29" s="24"/>
      <c r="FLI29" s="24"/>
      <c r="FLM29" s="24"/>
      <c r="FLQ29" s="24"/>
      <c r="FLU29" s="24"/>
      <c r="FLY29" s="24"/>
      <c r="FMC29" s="24"/>
      <c r="FMG29" s="24"/>
      <c r="FMK29" s="24"/>
      <c r="FMO29" s="24"/>
      <c r="FMS29" s="24"/>
      <c r="FMW29" s="24"/>
      <c r="FNA29" s="24"/>
      <c r="FNE29" s="24"/>
      <c r="FNI29" s="24"/>
      <c r="FNM29" s="24"/>
      <c r="FNQ29" s="24"/>
      <c r="FNU29" s="24"/>
      <c r="FNY29" s="24"/>
      <c r="FOC29" s="24"/>
      <c r="FOG29" s="24"/>
      <c r="FOK29" s="24"/>
      <c r="FOO29" s="24"/>
      <c r="FOS29" s="24"/>
      <c r="FOW29" s="24"/>
      <c r="FPA29" s="24"/>
      <c r="FPE29" s="24"/>
      <c r="FPI29" s="24"/>
      <c r="FPM29" s="24"/>
      <c r="FPQ29" s="24"/>
      <c r="FPU29" s="24"/>
      <c r="FPY29" s="24"/>
      <c r="FQC29" s="24"/>
      <c r="FQG29" s="24"/>
      <c r="FQK29" s="24"/>
      <c r="FQO29" s="24"/>
      <c r="FQS29" s="24"/>
      <c r="FQW29" s="24"/>
      <c r="FRA29" s="24"/>
      <c r="FRE29" s="24"/>
      <c r="FRI29" s="24"/>
      <c r="FRM29" s="24"/>
      <c r="FRQ29" s="24"/>
      <c r="FRU29" s="24"/>
      <c r="FRY29" s="24"/>
      <c r="FSC29" s="24"/>
      <c r="FSG29" s="24"/>
      <c r="FSK29" s="24"/>
      <c r="FSO29" s="24"/>
      <c r="FSS29" s="24"/>
      <c r="FSW29" s="24"/>
      <c r="FTA29" s="24"/>
      <c r="FTE29" s="24"/>
      <c r="FTI29" s="24"/>
      <c r="FTM29" s="24"/>
      <c r="FTQ29" s="24"/>
      <c r="FTU29" s="24"/>
      <c r="FTY29" s="24"/>
      <c r="FUC29" s="24"/>
      <c r="FUG29" s="24"/>
      <c r="FUK29" s="24"/>
      <c r="FUO29" s="24"/>
      <c r="FUS29" s="24"/>
      <c r="FUW29" s="24"/>
      <c r="FVA29" s="24"/>
      <c r="FVE29" s="24"/>
      <c r="FVI29" s="24"/>
      <c r="FVM29" s="24"/>
      <c r="FVQ29" s="24"/>
      <c r="FVU29" s="24"/>
      <c r="FVY29" s="24"/>
      <c r="FWC29" s="24"/>
      <c r="FWG29" s="24"/>
      <c r="FWK29" s="24"/>
      <c r="FWO29" s="24"/>
      <c r="FWS29" s="24"/>
      <c r="FWW29" s="24"/>
      <c r="FXA29" s="24"/>
      <c r="FXE29" s="24"/>
      <c r="FXI29" s="24"/>
      <c r="FXM29" s="24"/>
      <c r="FXQ29" s="24"/>
      <c r="FXU29" s="24"/>
      <c r="FXY29" s="24"/>
      <c r="FYC29" s="24"/>
      <c r="FYG29" s="24"/>
      <c r="FYK29" s="24"/>
      <c r="FYO29" s="24"/>
      <c r="FYS29" s="24"/>
      <c r="FYW29" s="24"/>
      <c r="FZA29" s="24"/>
      <c r="FZE29" s="24"/>
      <c r="FZI29" s="24"/>
      <c r="FZM29" s="24"/>
      <c r="FZQ29" s="24"/>
      <c r="FZU29" s="24"/>
      <c r="FZY29" s="24"/>
      <c r="GAC29" s="24"/>
      <c r="GAG29" s="24"/>
      <c r="GAK29" s="24"/>
      <c r="GAO29" s="24"/>
      <c r="GAS29" s="24"/>
      <c r="GAW29" s="24"/>
      <c r="GBA29" s="24"/>
      <c r="GBE29" s="24"/>
      <c r="GBI29" s="24"/>
      <c r="GBM29" s="24"/>
      <c r="GBQ29" s="24"/>
      <c r="GBU29" s="24"/>
      <c r="GBY29" s="24"/>
      <c r="GCC29" s="24"/>
      <c r="GCG29" s="24"/>
      <c r="GCK29" s="24"/>
      <c r="GCO29" s="24"/>
      <c r="GCS29" s="24"/>
      <c r="GCW29" s="24"/>
      <c r="GDA29" s="24"/>
      <c r="GDE29" s="24"/>
      <c r="GDI29" s="24"/>
      <c r="GDM29" s="24"/>
      <c r="GDQ29" s="24"/>
      <c r="GDU29" s="24"/>
      <c r="GDY29" s="24"/>
      <c r="GEC29" s="24"/>
      <c r="GEG29" s="24"/>
      <c r="GEK29" s="24"/>
      <c r="GEO29" s="24"/>
      <c r="GES29" s="24"/>
      <c r="GEW29" s="24"/>
      <c r="GFA29" s="24"/>
      <c r="GFE29" s="24"/>
      <c r="GFI29" s="24"/>
      <c r="GFM29" s="24"/>
      <c r="GFQ29" s="24"/>
      <c r="GFU29" s="24"/>
      <c r="GFY29" s="24"/>
      <c r="GGC29" s="24"/>
      <c r="GGG29" s="24"/>
      <c r="GGK29" s="24"/>
      <c r="GGO29" s="24"/>
      <c r="GGS29" s="24"/>
      <c r="GGW29" s="24"/>
      <c r="GHA29" s="24"/>
      <c r="GHE29" s="24"/>
      <c r="GHI29" s="24"/>
      <c r="GHM29" s="24"/>
      <c r="GHQ29" s="24"/>
      <c r="GHU29" s="24"/>
      <c r="GHY29" s="24"/>
      <c r="GIC29" s="24"/>
      <c r="GIG29" s="24"/>
      <c r="GIK29" s="24"/>
      <c r="GIO29" s="24"/>
      <c r="GIS29" s="24"/>
      <c r="GIW29" s="24"/>
      <c r="GJA29" s="24"/>
      <c r="GJE29" s="24"/>
      <c r="GJI29" s="24"/>
      <c r="GJM29" s="24"/>
      <c r="GJQ29" s="24"/>
      <c r="GJU29" s="24"/>
      <c r="GJY29" s="24"/>
      <c r="GKC29" s="24"/>
      <c r="GKG29" s="24"/>
      <c r="GKK29" s="24"/>
      <c r="GKO29" s="24"/>
      <c r="GKS29" s="24"/>
      <c r="GKW29" s="24"/>
      <c r="GLA29" s="24"/>
      <c r="GLE29" s="24"/>
      <c r="GLI29" s="24"/>
      <c r="GLM29" s="24"/>
      <c r="GLQ29" s="24"/>
      <c r="GLU29" s="24"/>
      <c r="GLY29" s="24"/>
      <c r="GMC29" s="24"/>
      <c r="GMG29" s="24"/>
      <c r="GMK29" s="24"/>
      <c r="GMO29" s="24"/>
      <c r="GMS29" s="24"/>
      <c r="GMW29" s="24"/>
      <c r="GNA29" s="24"/>
      <c r="GNE29" s="24"/>
      <c r="GNI29" s="24"/>
      <c r="GNM29" s="24"/>
      <c r="GNQ29" s="24"/>
      <c r="GNU29" s="24"/>
      <c r="GNY29" s="24"/>
      <c r="GOC29" s="24"/>
      <c r="GOG29" s="24"/>
      <c r="GOK29" s="24"/>
      <c r="GOO29" s="24"/>
      <c r="GOS29" s="24"/>
      <c r="GOW29" s="24"/>
      <c r="GPA29" s="24"/>
      <c r="GPE29" s="24"/>
      <c r="GPI29" s="24"/>
      <c r="GPM29" s="24"/>
      <c r="GPQ29" s="24"/>
      <c r="GPU29" s="24"/>
      <c r="GPY29" s="24"/>
      <c r="GQC29" s="24"/>
      <c r="GQG29" s="24"/>
      <c r="GQK29" s="24"/>
      <c r="GQO29" s="24"/>
      <c r="GQS29" s="24"/>
      <c r="GQW29" s="24"/>
      <c r="GRA29" s="24"/>
      <c r="GRE29" s="24"/>
      <c r="GRI29" s="24"/>
      <c r="GRM29" s="24"/>
      <c r="GRQ29" s="24"/>
      <c r="GRU29" s="24"/>
      <c r="GRY29" s="24"/>
      <c r="GSC29" s="24"/>
      <c r="GSG29" s="24"/>
      <c r="GSK29" s="24"/>
      <c r="GSO29" s="24"/>
      <c r="GSS29" s="24"/>
      <c r="GSW29" s="24"/>
      <c r="GTA29" s="24"/>
      <c r="GTE29" s="24"/>
      <c r="GTI29" s="24"/>
      <c r="GTM29" s="24"/>
      <c r="GTQ29" s="24"/>
      <c r="GTU29" s="24"/>
      <c r="GTY29" s="24"/>
      <c r="GUC29" s="24"/>
      <c r="GUG29" s="24"/>
      <c r="GUK29" s="24"/>
      <c r="GUO29" s="24"/>
      <c r="GUS29" s="24"/>
      <c r="GUW29" s="24"/>
      <c r="GVA29" s="24"/>
      <c r="GVE29" s="24"/>
      <c r="GVI29" s="24"/>
      <c r="GVM29" s="24"/>
      <c r="GVQ29" s="24"/>
      <c r="GVU29" s="24"/>
      <c r="GVY29" s="24"/>
      <c r="GWC29" s="24"/>
      <c r="GWG29" s="24"/>
      <c r="GWK29" s="24"/>
      <c r="GWO29" s="24"/>
      <c r="GWS29" s="24"/>
      <c r="GWW29" s="24"/>
      <c r="GXA29" s="24"/>
      <c r="GXE29" s="24"/>
      <c r="GXI29" s="24"/>
      <c r="GXM29" s="24"/>
      <c r="GXQ29" s="24"/>
      <c r="GXU29" s="24"/>
      <c r="GXY29" s="24"/>
      <c r="GYC29" s="24"/>
      <c r="GYG29" s="24"/>
      <c r="GYK29" s="24"/>
      <c r="GYO29" s="24"/>
      <c r="GYS29" s="24"/>
      <c r="GYW29" s="24"/>
      <c r="GZA29" s="24"/>
      <c r="GZE29" s="24"/>
      <c r="GZI29" s="24"/>
      <c r="GZM29" s="24"/>
      <c r="GZQ29" s="24"/>
      <c r="GZU29" s="24"/>
      <c r="GZY29" s="24"/>
      <c r="HAC29" s="24"/>
      <c r="HAG29" s="24"/>
      <c r="HAK29" s="24"/>
      <c r="HAO29" s="24"/>
      <c r="HAS29" s="24"/>
      <c r="HAW29" s="24"/>
      <c r="HBA29" s="24"/>
      <c r="HBE29" s="24"/>
      <c r="HBI29" s="24"/>
      <c r="HBM29" s="24"/>
      <c r="HBQ29" s="24"/>
      <c r="HBU29" s="24"/>
      <c r="HBY29" s="24"/>
      <c r="HCC29" s="24"/>
      <c r="HCG29" s="24"/>
      <c r="HCK29" s="24"/>
      <c r="HCO29" s="24"/>
      <c r="HCS29" s="24"/>
      <c r="HCW29" s="24"/>
      <c r="HDA29" s="24"/>
      <c r="HDE29" s="24"/>
      <c r="HDI29" s="24"/>
      <c r="HDM29" s="24"/>
      <c r="HDQ29" s="24"/>
      <c r="HDU29" s="24"/>
      <c r="HDY29" s="24"/>
      <c r="HEC29" s="24"/>
      <c r="HEG29" s="24"/>
      <c r="HEK29" s="24"/>
      <c r="HEO29" s="24"/>
      <c r="HES29" s="24"/>
      <c r="HEW29" s="24"/>
      <c r="HFA29" s="24"/>
      <c r="HFE29" s="24"/>
      <c r="HFI29" s="24"/>
      <c r="HFM29" s="24"/>
      <c r="HFQ29" s="24"/>
      <c r="HFU29" s="24"/>
      <c r="HFY29" s="24"/>
      <c r="HGC29" s="24"/>
      <c r="HGG29" s="24"/>
      <c r="HGK29" s="24"/>
      <c r="HGO29" s="24"/>
      <c r="HGS29" s="24"/>
      <c r="HGW29" s="24"/>
      <c r="HHA29" s="24"/>
      <c r="HHE29" s="24"/>
      <c r="HHI29" s="24"/>
      <c r="HHM29" s="24"/>
      <c r="HHQ29" s="24"/>
      <c r="HHU29" s="24"/>
      <c r="HHY29" s="24"/>
      <c r="HIC29" s="24"/>
      <c r="HIG29" s="24"/>
      <c r="HIK29" s="24"/>
      <c r="HIO29" s="24"/>
      <c r="HIS29" s="24"/>
      <c r="HIW29" s="24"/>
      <c r="HJA29" s="24"/>
      <c r="HJE29" s="24"/>
      <c r="HJI29" s="24"/>
      <c r="HJM29" s="24"/>
      <c r="HJQ29" s="24"/>
      <c r="HJU29" s="24"/>
      <c r="HJY29" s="24"/>
      <c r="HKC29" s="24"/>
      <c r="HKG29" s="24"/>
      <c r="HKK29" s="24"/>
      <c r="HKO29" s="24"/>
      <c r="HKS29" s="24"/>
      <c r="HKW29" s="24"/>
      <c r="HLA29" s="24"/>
      <c r="HLE29" s="24"/>
      <c r="HLI29" s="24"/>
      <c r="HLM29" s="24"/>
      <c r="HLQ29" s="24"/>
      <c r="HLU29" s="24"/>
      <c r="HLY29" s="24"/>
      <c r="HMC29" s="24"/>
      <c r="HMG29" s="24"/>
      <c r="HMK29" s="24"/>
      <c r="HMO29" s="24"/>
      <c r="HMS29" s="24"/>
      <c r="HMW29" s="24"/>
      <c r="HNA29" s="24"/>
      <c r="HNE29" s="24"/>
      <c r="HNI29" s="24"/>
      <c r="HNM29" s="24"/>
      <c r="HNQ29" s="24"/>
      <c r="HNU29" s="24"/>
      <c r="HNY29" s="24"/>
      <c r="HOC29" s="24"/>
      <c r="HOG29" s="24"/>
      <c r="HOK29" s="24"/>
      <c r="HOO29" s="24"/>
      <c r="HOS29" s="24"/>
      <c r="HOW29" s="24"/>
      <c r="HPA29" s="24"/>
      <c r="HPE29" s="24"/>
      <c r="HPI29" s="24"/>
      <c r="HPM29" s="24"/>
      <c r="HPQ29" s="24"/>
      <c r="HPU29" s="24"/>
      <c r="HPY29" s="24"/>
      <c r="HQC29" s="24"/>
      <c r="HQG29" s="24"/>
      <c r="HQK29" s="24"/>
      <c r="HQO29" s="24"/>
      <c r="HQS29" s="24"/>
      <c r="HQW29" s="24"/>
      <c r="HRA29" s="24"/>
      <c r="HRE29" s="24"/>
      <c r="HRI29" s="24"/>
      <c r="HRM29" s="24"/>
      <c r="HRQ29" s="24"/>
      <c r="HRU29" s="24"/>
      <c r="HRY29" s="24"/>
      <c r="HSC29" s="24"/>
      <c r="HSG29" s="24"/>
      <c r="HSK29" s="24"/>
      <c r="HSO29" s="24"/>
      <c r="HSS29" s="24"/>
      <c r="HSW29" s="24"/>
      <c r="HTA29" s="24"/>
      <c r="HTE29" s="24"/>
      <c r="HTI29" s="24"/>
      <c r="HTM29" s="24"/>
      <c r="HTQ29" s="24"/>
      <c r="HTU29" s="24"/>
      <c r="HTY29" s="24"/>
      <c r="HUC29" s="24"/>
      <c r="HUG29" s="24"/>
      <c r="HUK29" s="24"/>
      <c r="HUO29" s="24"/>
      <c r="HUS29" s="24"/>
      <c r="HUW29" s="24"/>
      <c r="HVA29" s="24"/>
      <c r="HVE29" s="24"/>
      <c r="HVI29" s="24"/>
      <c r="HVM29" s="24"/>
      <c r="HVQ29" s="24"/>
      <c r="HVU29" s="24"/>
      <c r="HVY29" s="24"/>
      <c r="HWC29" s="24"/>
      <c r="HWG29" s="24"/>
      <c r="HWK29" s="24"/>
      <c r="HWO29" s="24"/>
      <c r="HWS29" s="24"/>
      <c r="HWW29" s="24"/>
      <c r="HXA29" s="24"/>
      <c r="HXE29" s="24"/>
      <c r="HXI29" s="24"/>
      <c r="HXM29" s="24"/>
      <c r="HXQ29" s="24"/>
      <c r="HXU29" s="24"/>
      <c r="HXY29" s="24"/>
      <c r="HYC29" s="24"/>
      <c r="HYG29" s="24"/>
      <c r="HYK29" s="24"/>
      <c r="HYO29" s="24"/>
      <c r="HYS29" s="24"/>
      <c r="HYW29" s="24"/>
      <c r="HZA29" s="24"/>
      <c r="HZE29" s="24"/>
      <c r="HZI29" s="24"/>
      <c r="HZM29" s="24"/>
      <c r="HZQ29" s="24"/>
      <c r="HZU29" s="24"/>
      <c r="HZY29" s="24"/>
      <c r="IAC29" s="24"/>
      <c r="IAG29" s="24"/>
      <c r="IAK29" s="24"/>
      <c r="IAO29" s="24"/>
      <c r="IAS29" s="24"/>
      <c r="IAW29" s="24"/>
      <c r="IBA29" s="24"/>
      <c r="IBE29" s="24"/>
      <c r="IBI29" s="24"/>
      <c r="IBM29" s="24"/>
      <c r="IBQ29" s="24"/>
      <c r="IBU29" s="24"/>
      <c r="IBY29" s="24"/>
      <c r="ICC29" s="24"/>
      <c r="ICG29" s="24"/>
      <c r="ICK29" s="24"/>
      <c r="ICO29" s="24"/>
      <c r="ICS29" s="24"/>
      <c r="ICW29" s="24"/>
      <c r="IDA29" s="24"/>
      <c r="IDE29" s="24"/>
      <c r="IDI29" s="24"/>
      <c r="IDM29" s="24"/>
      <c r="IDQ29" s="24"/>
      <c r="IDU29" s="24"/>
      <c r="IDY29" s="24"/>
      <c r="IEC29" s="24"/>
      <c r="IEG29" s="24"/>
      <c r="IEK29" s="24"/>
      <c r="IEO29" s="24"/>
      <c r="IES29" s="24"/>
      <c r="IEW29" s="24"/>
      <c r="IFA29" s="24"/>
      <c r="IFE29" s="24"/>
      <c r="IFI29" s="24"/>
      <c r="IFM29" s="24"/>
      <c r="IFQ29" s="24"/>
      <c r="IFU29" s="24"/>
      <c r="IFY29" s="24"/>
      <c r="IGC29" s="24"/>
      <c r="IGG29" s="24"/>
      <c r="IGK29" s="24"/>
      <c r="IGO29" s="24"/>
      <c r="IGS29" s="24"/>
      <c r="IGW29" s="24"/>
      <c r="IHA29" s="24"/>
      <c r="IHE29" s="24"/>
      <c r="IHI29" s="24"/>
      <c r="IHM29" s="24"/>
      <c r="IHQ29" s="24"/>
      <c r="IHU29" s="24"/>
      <c r="IHY29" s="24"/>
      <c r="IIC29" s="24"/>
      <c r="IIG29" s="24"/>
      <c r="IIK29" s="24"/>
      <c r="IIO29" s="24"/>
      <c r="IIS29" s="24"/>
      <c r="IIW29" s="24"/>
      <c r="IJA29" s="24"/>
      <c r="IJE29" s="24"/>
      <c r="IJI29" s="24"/>
      <c r="IJM29" s="24"/>
      <c r="IJQ29" s="24"/>
      <c r="IJU29" s="24"/>
      <c r="IJY29" s="24"/>
      <c r="IKC29" s="24"/>
      <c r="IKG29" s="24"/>
      <c r="IKK29" s="24"/>
      <c r="IKO29" s="24"/>
      <c r="IKS29" s="24"/>
      <c r="IKW29" s="24"/>
      <c r="ILA29" s="24"/>
      <c r="ILE29" s="24"/>
      <c r="ILI29" s="24"/>
      <c r="ILM29" s="24"/>
      <c r="ILQ29" s="24"/>
      <c r="ILU29" s="24"/>
      <c r="ILY29" s="24"/>
      <c r="IMC29" s="24"/>
      <c r="IMG29" s="24"/>
      <c r="IMK29" s="24"/>
      <c r="IMO29" s="24"/>
      <c r="IMS29" s="24"/>
      <c r="IMW29" s="24"/>
      <c r="INA29" s="24"/>
      <c r="INE29" s="24"/>
      <c r="INI29" s="24"/>
      <c r="INM29" s="24"/>
      <c r="INQ29" s="24"/>
      <c r="INU29" s="24"/>
      <c r="INY29" s="24"/>
      <c r="IOC29" s="24"/>
      <c r="IOG29" s="24"/>
      <c r="IOK29" s="24"/>
      <c r="IOO29" s="24"/>
      <c r="IOS29" s="24"/>
      <c r="IOW29" s="24"/>
      <c r="IPA29" s="24"/>
      <c r="IPE29" s="24"/>
      <c r="IPI29" s="24"/>
      <c r="IPM29" s="24"/>
      <c r="IPQ29" s="24"/>
      <c r="IPU29" s="24"/>
      <c r="IPY29" s="24"/>
      <c r="IQC29" s="24"/>
      <c r="IQG29" s="24"/>
      <c r="IQK29" s="24"/>
      <c r="IQO29" s="24"/>
      <c r="IQS29" s="24"/>
      <c r="IQW29" s="24"/>
      <c r="IRA29" s="24"/>
      <c r="IRE29" s="24"/>
      <c r="IRI29" s="24"/>
      <c r="IRM29" s="24"/>
      <c r="IRQ29" s="24"/>
      <c r="IRU29" s="24"/>
      <c r="IRY29" s="24"/>
      <c r="ISC29" s="24"/>
      <c r="ISG29" s="24"/>
      <c r="ISK29" s="24"/>
      <c r="ISO29" s="24"/>
      <c r="ISS29" s="24"/>
      <c r="ISW29" s="24"/>
      <c r="ITA29" s="24"/>
      <c r="ITE29" s="24"/>
      <c r="ITI29" s="24"/>
      <c r="ITM29" s="24"/>
      <c r="ITQ29" s="24"/>
      <c r="ITU29" s="24"/>
      <c r="ITY29" s="24"/>
      <c r="IUC29" s="24"/>
      <c r="IUG29" s="24"/>
      <c r="IUK29" s="24"/>
      <c r="IUO29" s="24"/>
      <c r="IUS29" s="24"/>
      <c r="IUW29" s="24"/>
      <c r="IVA29" s="24"/>
      <c r="IVE29" s="24"/>
      <c r="IVI29" s="24"/>
      <c r="IVM29" s="24"/>
      <c r="IVQ29" s="24"/>
      <c r="IVU29" s="24"/>
      <c r="IVY29" s="24"/>
      <c r="IWC29" s="24"/>
      <c r="IWG29" s="24"/>
      <c r="IWK29" s="24"/>
      <c r="IWO29" s="24"/>
      <c r="IWS29" s="24"/>
      <c r="IWW29" s="24"/>
      <c r="IXA29" s="24"/>
      <c r="IXE29" s="24"/>
      <c r="IXI29" s="24"/>
      <c r="IXM29" s="24"/>
      <c r="IXQ29" s="24"/>
      <c r="IXU29" s="24"/>
      <c r="IXY29" s="24"/>
      <c r="IYC29" s="24"/>
      <c r="IYG29" s="24"/>
      <c r="IYK29" s="24"/>
      <c r="IYO29" s="24"/>
      <c r="IYS29" s="24"/>
      <c r="IYW29" s="24"/>
      <c r="IZA29" s="24"/>
      <c r="IZE29" s="24"/>
      <c r="IZI29" s="24"/>
      <c r="IZM29" s="24"/>
      <c r="IZQ29" s="24"/>
      <c r="IZU29" s="24"/>
      <c r="IZY29" s="24"/>
      <c r="JAC29" s="24"/>
      <c r="JAG29" s="24"/>
      <c r="JAK29" s="24"/>
      <c r="JAO29" s="24"/>
      <c r="JAS29" s="24"/>
      <c r="JAW29" s="24"/>
      <c r="JBA29" s="24"/>
      <c r="JBE29" s="24"/>
      <c r="JBI29" s="24"/>
      <c r="JBM29" s="24"/>
      <c r="JBQ29" s="24"/>
      <c r="JBU29" s="24"/>
      <c r="JBY29" s="24"/>
      <c r="JCC29" s="24"/>
      <c r="JCG29" s="24"/>
      <c r="JCK29" s="24"/>
      <c r="JCO29" s="24"/>
      <c r="JCS29" s="24"/>
      <c r="JCW29" s="24"/>
      <c r="JDA29" s="24"/>
      <c r="JDE29" s="24"/>
      <c r="JDI29" s="24"/>
      <c r="JDM29" s="24"/>
      <c r="JDQ29" s="24"/>
      <c r="JDU29" s="24"/>
      <c r="JDY29" s="24"/>
      <c r="JEC29" s="24"/>
      <c r="JEG29" s="24"/>
      <c r="JEK29" s="24"/>
      <c r="JEO29" s="24"/>
      <c r="JES29" s="24"/>
      <c r="JEW29" s="24"/>
      <c r="JFA29" s="24"/>
      <c r="JFE29" s="24"/>
      <c r="JFI29" s="24"/>
      <c r="JFM29" s="24"/>
      <c r="JFQ29" s="24"/>
      <c r="JFU29" s="24"/>
      <c r="JFY29" s="24"/>
      <c r="JGC29" s="24"/>
      <c r="JGG29" s="24"/>
      <c r="JGK29" s="24"/>
      <c r="JGO29" s="24"/>
      <c r="JGS29" s="24"/>
      <c r="JGW29" s="24"/>
      <c r="JHA29" s="24"/>
      <c r="JHE29" s="24"/>
      <c r="JHI29" s="24"/>
      <c r="JHM29" s="24"/>
      <c r="JHQ29" s="24"/>
      <c r="JHU29" s="24"/>
      <c r="JHY29" s="24"/>
      <c r="JIC29" s="24"/>
      <c r="JIG29" s="24"/>
      <c r="JIK29" s="24"/>
      <c r="JIO29" s="24"/>
      <c r="JIS29" s="24"/>
      <c r="JIW29" s="24"/>
      <c r="JJA29" s="24"/>
      <c r="JJE29" s="24"/>
      <c r="JJI29" s="24"/>
      <c r="JJM29" s="24"/>
      <c r="JJQ29" s="24"/>
      <c r="JJU29" s="24"/>
      <c r="JJY29" s="24"/>
      <c r="JKC29" s="24"/>
      <c r="JKG29" s="24"/>
      <c r="JKK29" s="24"/>
      <c r="JKO29" s="24"/>
      <c r="JKS29" s="24"/>
      <c r="JKW29" s="24"/>
      <c r="JLA29" s="24"/>
      <c r="JLE29" s="24"/>
      <c r="JLI29" s="24"/>
      <c r="JLM29" s="24"/>
      <c r="JLQ29" s="24"/>
      <c r="JLU29" s="24"/>
      <c r="JLY29" s="24"/>
      <c r="JMC29" s="24"/>
      <c r="JMG29" s="24"/>
      <c r="JMK29" s="24"/>
      <c r="JMO29" s="24"/>
      <c r="JMS29" s="24"/>
      <c r="JMW29" s="24"/>
      <c r="JNA29" s="24"/>
      <c r="JNE29" s="24"/>
      <c r="JNI29" s="24"/>
      <c r="JNM29" s="24"/>
      <c r="JNQ29" s="24"/>
      <c r="JNU29" s="24"/>
      <c r="JNY29" s="24"/>
      <c r="JOC29" s="24"/>
      <c r="JOG29" s="24"/>
      <c r="JOK29" s="24"/>
      <c r="JOO29" s="24"/>
      <c r="JOS29" s="24"/>
      <c r="JOW29" s="24"/>
      <c r="JPA29" s="24"/>
      <c r="JPE29" s="24"/>
      <c r="JPI29" s="24"/>
      <c r="JPM29" s="24"/>
      <c r="JPQ29" s="24"/>
      <c r="JPU29" s="24"/>
      <c r="JPY29" s="24"/>
      <c r="JQC29" s="24"/>
      <c r="JQG29" s="24"/>
      <c r="JQK29" s="24"/>
      <c r="JQO29" s="24"/>
      <c r="JQS29" s="24"/>
      <c r="JQW29" s="24"/>
      <c r="JRA29" s="24"/>
      <c r="JRE29" s="24"/>
      <c r="JRI29" s="24"/>
      <c r="JRM29" s="24"/>
      <c r="JRQ29" s="24"/>
      <c r="JRU29" s="24"/>
      <c r="JRY29" s="24"/>
      <c r="JSC29" s="24"/>
      <c r="JSG29" s="24"/>
      <c r="JSK29" s="24"/>
      <c r="JSO29" s="24"/>
      <c r="JSS29" s="24"/>
      <c r="JSW29" s="24"/>
      <c r="JTA29" s="24"/>
      <c r="JTE29" s="24"/>
      <c r="JTI29" s="24"/>
      <c r="JTM29" s="24"/>
      <c r="JTQ29" s="24"/>
      <c r="JTU29" s="24"/>
      <c r="JTY29" s="24"/>
      <c r="JUC29" s="24"/>
      <c r="JUG29" s="24"/>
      <c r="JUK29" s="24"/>
      <c r="JUO29" s="24"/>
      <c r="JUS29" s="24"/>
      <c r="JUW29" s="24"/>
      <c r="JVA29" s="24"/>
      <c r="JVE29" s="24"/>
      <c r="JVI29" s="24"/>
      <c r="JVM29" s="24"/>
      <c r="JVQ29" s="24"/>
      <c r="JVU29" s="24"/>
      <c r="JVY29" s="24"/>
      <c r="JWC29" s="24"/>
      <c r="JWG29" s="24"/>
      <c r="JWK29" s="24"/>
      <c r="JWO29" s="24"/>
      <c r="JWS29" s="24"/>
      <c r="JWW29" s="24"/>
      <c r="JXA29" s="24"/>
      <c r="JXE29" s="24"/>
      <c r="JXI29" s="24"/>
      <c r="JXM29" s="24"/>
      <c r="JXQ29" s="24"/>
      <c r="JXU29" s="24"/>
      <c r="JXY29" s="24"/>
      <c r="JYC29" s="24"/>
      <c r="JYG29" s="24"/>
      <c r="JYK29" s="24"/>
      <c r="JYO29" s="24"/>
      <c r="JYS29" s="24"/>
      <c r="JYW29" s="24"/>
      <c r="JZA29" s="24"/>
      <c r="JZE29" s="24"/>
      <c r="JZI29" s="24"/>
      <c r="JZM29" s="24"/>
      <c r="JZQ29" s="24"/>
      <c r="JZU29" s="24"/>
      <c r="JZY29" s="24"/>
      <c r="KAC29" s="24"/>
      <c r="KAG29" s="24"/>
      <c r="KAK29" s="24"/>
      <c r="KAO29" s="24"/>
      <c r="KAS29" s="24"/>
      <c r="KAW29" s="24"/>
      <c r="KBA29" s="24"/>
      <c r="KBE29" s="24"/>
      <c r="KBI29" s="24"/>
      <c r="KBM29" s="24"/>
      <c r="KBQ29" s="24"/>
      <c r="KBU29" s="24"/>
      <c r="KBY29" s="24"/>
      <c r="KCC29" s="24"/>
      <c r="KCG29" s="24"/>
      <c r="KCK29" s="24"/>
      <c r="KCO29" s="24"/>
      <c r="KCS29" s="24"/>
      <c r="KCW29" s="24"/>
      <c r="KDA29" s="24"/>
      <c r="KDE29" s="24"/>
      <c r="KDI29" s="24"/>
      <c r="KDM29" s="24"/>
      <c r="KDQ29" s="24"/>
      <c r="KDU29" s="24"/>
      <c r="KDY29" s="24"/>
      <c r="KEC29" s="24"/>
      <c r="KEG29" s="24"/>
      <c r="KEK29" s="24"/>
      <c r="KEO29" s="24"/>
      <c r="KES29" s="24"/>
      <c r="KEW29" s="24"/>
      <c r="KFA29" s="24"/>
      <c r="KFE29" s="24"/>
      <c r="KFI29" s="24"/>
      <c r="KFM29" s="24"/>
      <c r="KFQ29" s="24"/>
      <c r="KFU29" s="24"/>
      <c r="KFY29" s="24"/>
      <c r="KGC29" s="24"/>
      <c r="KGG29" s="24"/>
      <c r="KGK29" s="24"/>
      <c r="KGO29" s="24"/>
      <c r="KGS29" s="24"/>
      <c r="KGW29" s="24"/>
      <c r="KHA29" s="24"/>
      <c r="KHE29" s="24"/>
      <c r="KHI29" s="24"/>
      <c r="KHM29" s="24"/>
      <c r="KHQ29" s="24"/>
      <c r="KHU29" s="24"/>
      <c r="KHY29" s="24"/>
      <c r="KIC29" s="24"/>
      <c r="KIG29" s="24"/>
      <c r="KIK29" s="24"/>
      <c r="KIO29" s="24"/>
      <c r="KIS29" s="24"/>
      <c r="KIW29" s="24"/>
      <c r="KJA29" s="24"/>
      <c r="KJE29" s="24"/>
      <c r="KJI29" s="24"/>
      <c r="KJM29" s="24"/>
      <c r="KJQ29" s="24"/>
      <c r="KJU29" s="24"/>
      <c r="KJY29" s="24"/>
      <c r="KKC29" s="24"/>
      <c r="KKG29" s="24"/>
      <c r="KKK29" s="24"/>
      <c r="KKO29" s="24"/>
      <c r="KKS29" s="24"/>
      <c r="KKW29" s="24"/>
      <c r="KLA29" s="24"/>
      <c r="KLE29" s="24"/>
      <c r="KLI29" s="24"/>
      <c r="KLM29" s="24"/>
      <c r="KLQ29" s="24"/>
      <c r="KLU29" s="24"/>
      <c r="KLY29" s="24"/>
      <c r="KMC29" s="24"/>
      <c r="KMG29" s="24"/>
      <c r="KMK29" s="24"/>
      <c r="KMO29" s="24"/>
      <c r="KMS29" s="24"/>
      <c r="KMW29" s="24"/>
      <c r="KNA29" s="24"/>
      <c r="KNE29" s="24"/>
      <c r="KNI29" s="24"/>
      <c r="KNM29" s="24"/>
      <c r="KNQ29" s="24"/>
      <c r="KNU29" s="24"/>
      <c r="KNY29" s="24"/>
      <c r="KOC29" s="24"/>
      <c r="KOG29" s="24"/>
      <c r="KOK29" s="24"/>
      <c r="KOO29" s="24"/>
      <c r="KOS29" s="24"/>
      <c r="KOW29" s="24"/>
      <c r="KPA29" s="24"/>
      <c r="KPE29" s="24"/>
      <c r="KPI29" s="24"/>
      <c r="KPM29" s="24"/>
      <c r="KPQ29" s="24"/>
      <c r="KPU29" s="24"/>
      <c r="KPY29" s="24"/>
      <c r="KQC29" s="24"/>
      <c r="KQG29" s="24"/>
      <c r="KQK29" s="24"/>
      <c r="KQO29" s="24"/>
      <c r="KQS29" s="24"/>
      <c r="KQW29" s="24"/>
      <c r="KRA29" s="24"/>
      <c r="KRE29" s="24"/>
      <c r="KRI29" s="24"/>
      <c r="KRM29" s="24"/>
      <c r="KRQ29" s="24"/>
      <c r="KRU29" s="24"/>
      <c r="KRY29" s="24"/>
      <c r="KSC29" s="24"/>
      <c r="KSG29" s="24"/>
      <c r="KSK29" s="24"/>
      <c r="KSO29" s="24"/>
      <c r="KSS29" s="24"/>
      <c r="KSW29" s="24"/>
      <c r="KTA29" s="24"/>
      <c r="KTE29" s="24"/>
      <c r="KTI29" s="24"/>
      <c r="KTM29" s="24"/>
      <c r="KTQ29" s="24"/>
      <c r="KTU29" s="24"/>
      <c r="KTY29" s="24"/>
      <c r="KUC29" s="24"/>
      <c r="KUG29" s="24"/>
      <c r="KUK29" s="24"/>
      <c r="KUO29" s="24"/>
      <c r="KUS29" s="24"/>
      <c r="KUW29" s="24"/>
      <c r="KVA29" s="24"/>
      <c r="KVE29" s="24"/>
      <c r="KVI29" s="24"/>
      <c r="KVM29" s="24"/>
      <c r="KVQ29" s="24"/>
      <c r="KVU29" s="24"/>
      <c r="KVY29" s="24"/>
      <c r="KWC29" s="24"/>
      <c r="KWG29" s="24"/>
      <c r="KWK29" s="24"/>
      <c r="KWO29" s="24"/>
      <c r="KWS29" s="24"/>
      <c r="KWW29" s="24"/>
      <c r="KXA29" s="24"/>
      <c r="KXE29" s="24"/>
      <c r="KXI29" s="24"/>
      <c r="KXM29" s="24"/>
      <c r="KXQ29" s="24"/>
      <c r="KXU29" s="24"/>
      <c r="KXY29" s="24"/>
      <c r="KYC29" s="24"/>
      <c r="KYG29" s="24"/>
      <c r="KYK29" s="24"/>
      <c r="KYO29" s="24"/>
      <c r="KYS29" s="24"/>
      <c r="KYW29" s="24"/>
      <c r="KZA29" s="24"/>
      <c r="KZE29" s="24"/>
      <c r="KZI29" s="24"/>
      <c r="KZM29" s="24"/>
      <c r="KZQ29" s="24"/>
      <c r="KZU29" s="24"/>
      <c r="KZY29" s="24"/>
      <c r="LAC29" s="24"/>
      <c r="LAG29" s="24"/>
      <c r="LAK29" s="24"/>
      <c r="LAO29" s="24"/>
      <c r="LAS29" s="24"/>
      <c r="LAW29" s="24"/>
      <c r="LBA29" s="24"/>
      <c r="LBE29" s="24"/>
      <c r="LBI29" s="24"/>
      <c r="LBM29" s="24"/>
      <c r="LBQ29" s="24"/>
      <c r="LBU29" s="24"/>
      <c r="LBY29" s="24"/>
      <c r="LCC29" s="24"/>
      <c r="LCG29" s="24"/>
      <c r="LCK29" s="24"/>
      <c r="LCO29" s="24"/>
      <c r="LCS29" s="24"/>
      <c r="LCW29" s="24"/>
      <c r="LDA29" s="24"/>
      <c r="LDE29" s="24"/>
      <c r="LDI29" s="24"/>
      <c r="LDM29" s="24"/>
      <c r="LDQ29" s="24"/>
      <c r="LDU29" s="24"/>
      <c r="LDY29" s="24"/>
      <c r="LEC29" s="24"/>
      <c r="LEG29" s="24"/>
      <c r="LEK29" s="24"/>
      <c r="LEO29" s="24"/>
      <c r="LES29" s="24"/>
      <c r="LEW29" s="24"/>
      <c r="LFA29" s="24"/>
      <c r="LFE29" s="24"/>
      <c r="LFI29" s="24"/>
      <c r="LFM29" s="24"/>
      <c r="LFQ29" s="24"/>
      <c r="LFU29" s="24"/>
      <c r="LFY29" s="24"/>
      <c r="LGC29" s="24"/>
      <c r="LGG29" s="24"/>
      <c r="LGK29" s="24"/>
      <c r="LGO29" s="24"/>
      <c r="LGS29" s="24"/>
      <c r="LGW29" s="24"/>
      <c r="LHA29" s="24"/>
      <c r="LHE29" s="24"/>
      <c r="LHI29" s="24"/>
      <c r="LHM29" s="24"/>
      <c r="LHQ29" s="24"/>
      <c r="LHU29" s="24"/>
      <c r="LHY29" s="24"/>
      <c r="LIC29" s="24"/>
      <c r="LIG29" s="24"/>
      <c r="LIK29" s="24"/>
      <c r="LIO29" s="24"/>
      <c r="LIS29" s="24"/>
      <c r="LIW29" s="24"/>
      <c r="LJA29" s="24"/>
      <c r="LJE29" s="24"/>
      <c r="LJI29" s="24"/>
      <c r="LJM29" s="24"/>
      <c r="LJQ29" s="24"/>
      <c r="LJU29" s="24"/>
      <c r="LJY29" s="24"/>
      <c r="LKC29" s="24"/>
      <c r="LKG29" s="24"/>
      <c r="LKK29" s="24"/>
      <c r="LKO29" s="24"/>
      <c r="LKS29" s="24"/>
      <c r="LKW29" s="24"/>
      <c r="LLA29" s="24"/>
      <c r="LLE29" s="24"/>
      <c r="LLI29" s="24"/>
      <c r="LLM29" s="24"/>
      <c r="LLQ29" s="24"/>
      <c r="LLU29" s="24"/>
      <c r="LLY29" s="24"/>
      <c r="LMC29" s="24"/>
      <c r="LMG29" s="24"/>
      <c r="LMK29" s="24"/>
      <c r="LMO29" s="24"/>
      <c r="LMS29" s="24"/>
      <c r="LMW29" s="24"/>
      <c r="LNA29" s="24"/>
      <c r="LNE29" s="24"/>
      <c r="LNI29" s="24"/>
      <c r="LNM29" s="24"/>
      <c r="LNQ29" s="24"/>
      <c r="LNU29" s="24"/>
      <c r="LNY29" s="24"/>
      <c r="LOC29" s="24"/>
      <c r="LOG29" s="24"/>
      <c r="LOK29" s="24"/>
      <c r="LOO29" s="24"/>
      <c r="LOS29" s="24"/>
      <c r="LOW29" s="24"/>
      <c r="LPA29" s="24"/>
      <c r="LPE29" s="24"/>
      <c r="LPI29" s="24"/>
      <c r="LPM29" s="24"/>
      <c r="LPQ29" s="24"/>
      <c r="LPU29" s="24"/>
      <c r="LPY29" s="24"/>
      <c r="LQC29" s="24"/>
      <c r="LQG29" s="24"/>
      <c r="LQK29" s="24"/>
      <c r="LQO29" s="24"/>
      <c r="LQS29" s="24"/>
      <c r="LQW29" s="24"/>
      <c r="LRA29" s="24"/>
      <c r="LRE29" s="24"/>
      <c r="LRI29" s="24"/>
      <c r="LRM29" s="24"/>
      <c r="LRQ29" s="24"/>
      <c r="LRU29" s="24"/>
      <c r="LRY29" s="24"/>
      <c r="LSC29" s="24"/>
      <c r="LSG29" s="24"/>
      <c r="LSK29" s="24"/>
      <c r="LSO29" s="24"/>
      <c r="LSS29" s="24"/>
      <c r="LSW29" s="24"/>
      <c r="LTA29" s="24"/>
      <c r="LTE29" s="24"/>
      <c r="LTI29" s="24"/>
      <c r="LTM29" s="24"/>
      <c r="LTQ29" s="24"/>
      <c r="LTU29" s="24"/>
      <c r="LTY29" s="24"/>
      <c r="LUC29" s="24"/>
      <c r="LUG29" s="24"/>
      <c r="LUK29" s="24"/>
      <c r="LUO29" s="24"/>
      <c r="LUS29" s="24"/>
      <c r="LUW29" s="24"/>
      <c r="LVA29" s="24"/>
      <c r="LVE29" s="24"/>
      <c r="LVI29" s="24"/>
      <c r="LVM29" s="24"/>
      <c r="LVQ29" s="24"/>
      <c r="LVU29" s="24"/>
      <c r="LVY29" s="24"/>
      <c r="LWC29" s="24"/>
      <c r="LWG29" s="24"/>
      <c r="LWK29" s="24"/>
      <c r="LWO29" s="24"/>
      <c r="LWS29" s="24"/>
      <c r="LWW29" s="24"/>
      <c r="LXA29" s="24"/>
      <c r="LXE29" s="24"/>
      <c r="LXI29" s="24"/>
      <c r="LXM29" s="24"/>
      <c r="LXQ29" s="24"/>
      <c r="LXU29" s="24"/>
      <c r="LXY29" s="24"/>
      <c r="LYC29" s="24"/>
      <c r="LYG29" s="24"/>
      <c r="LYK29" s="24"/>
      <c r="LYO29" s="24"/>
      <c r="LYS29" s="24"/>
      <c r="LYW29" s="24"/>
      <c r="LZA29" s="24"/>
      <c r="LZE29" s="24"/>
      <c r="LZI29" s="24"/>
      <c r="LZM29" s="24"/>
      <c r="LZQ29" s="24"/>
      <c r="LZU29" s="24"/>
      <c r="LZY29" s="24"/>
      <c r="MAC29" s="24"/>
      <c r="MAG29" s="24"/>
      <c r="MAK29" s="24"/>
      <c r="MAO29" s="24"/>
      <c r="MAS29" s="24"/>
      <c r="MAW29" s="24"/>
      <c r="MBA29" s="24"/>
      <c r="MBE29" s="24"/>
      <c r="MBI29" s="24"/>
      <c r="MBM29" s="24"/>
      <c r="MBQ29" s="24"/>
      <c r="MBU29" s="24"/>
      <c r="MBY29" s="24"/>
      <c r="MCC29" s="24"/>
      <c r="MCG29" s="24"/>
      <c r="MCK29" s="24"/>
      <c r="MCO29" s="24"/>
      <c r="MCS29" s="24"/>
      <c r="MCW29" s="24"/>
      <c r="MDA29" s="24"/>
      <c r="MDE29" s="24"/>
      <c r="MDI29" s="24"/>
      <c r="MDM29" s="24"/>
      <c r="MDQ29" s="24"/>
      <c r="MDU29" s="24"/>
      <c r="MDY29" s="24"/>
      <c r="MEC29" s="24"/>
      <c r="MEG29" s="24"/>
      <c r="MEK29" s="24"/>
      <c r="MEO29" s="24"/>
      <c r="MES29" s="24"/>
      <c r="MEW29" s="24"/>
      <c r="MFA29" s="24"/>
      <c r="MFE29" s="24"/>
      <c r="MFI29" s="24"/>
      <c r="MFM29" s="24"/>
      <c r="MFQ29" s="24"/>
      <c r="MFU29" s="24"/>
      <c r="MFY29" s="24"/>
      <c r="MGC29" s="24"/>
      <c r="MGG29" s="24"/>
      <c r="MGK29" s="24"/>
      <c r="MGO29" s="24"/>
      <c r="MGS29" s="24"/>
      <c r="MGW29" s="24"/>
      <c r="MHA29" s="24"/>
      <c r="MHE29" s="24"/>
      <c r="MHI29" s="24"/>
      <c r="MHM29" s="24"/>
      <c r="MHQ29" s="24"/>
      <c r="MHU29" s="24"/>
      <c r="MHY29" s="24"/>
      <c r="MIC29" s="24"/>
      <c r="MIG29" s="24"/>
      <c r="MIK29" s="24"/>
      <c r="MIO29" s="24"/>
      <c r="MIS29" s="24"/>
      <c r="MIW29" s="24"/>
      <c r="MJA29" s="24"/>
      <c r="MJE29" s="24"/>
      <c r="MJI29" s="24"/>
      <c r="MJM29" s="24"/>
      <c r="MJQ29" s="24"/>
      <c r="MJU29" s="24"/>
      <c r="MJY29" s="24"/>
      <c r="MKC29" s="24"/>
      <c r="MKG29" s="24"/>
      <c r="MKK29" s="24"/>
      <c r="MKO29" s="24"/>
      <c r="MKS29" s="24"/>
      <c r="MKW29" s="24"/>
      <c r="MLA29" s="24"/>
      <c r="MLE29" s="24"/>
      <c r="MLI29" s="24"/>
      <c r="MLM29" s="24"/>
      <c r="MLQ29" s="24"/>
      <c r="MLU29" s="24"/>
      <c r="MLY29" s="24"/>
      <c r="MMC29" s="24"/>
      <c r="MMG29" s="24"/>
      <c r="MMK29" s="24"/>
      <c r="MMO29" s="24"/>
      <c r="MMS29" s="24"/>
      <c r="MMW29" s="24"/>
      <c r="MNA29" s="24"/>
      <c r="MNE29" s="24"/>
      <c r="MNI29" s="24"/>
      <c r="MNM29" s="24"/>
      <c r="MNQ29" s="24"/>
      <c r="MNU29" s="24"/>
      <c r="MNY29" s="24"/>
      <c r="MOC29" s="24"/>
      <c r="MOG29" s="24"/>
      <c r="MOK29" s="24"/>
      <c r="MOO29" s="24"/>
      <c r="MOS29" s="24"/>
      <c r="MOW29" s="24"/>
      <c r="MPA29" s="24"/>
      <c r="MPE29" s="24"/>
      <c r="MPI29" s="24"/>
      <c r="MPM29" s="24"/>
      <c r="MPQ29" s="24"/>
      <c r="MPU29" s="24"/>
      <c r="MPY29" s="24"/>
      <c r="MQC29" s="24"/>
      <c r="MQG29" s="24"/>
      <c r="MQK29" s="24"/>
      <c r="MQO29" s="24"/>
      <c r="MQS29" s="24"/>
      <c r="MQW29" s="24"/>
      <c r="MRA29" s="24"/>
      <c r="MRE29" s="24"/>
      <c r="MRI29" s="24"/>
      <c r="MRM29" s="24"/>
      <c r="MRQ29" s="24"/>
      <c r="MRU29" s="24"/>
      <c r="MRY29" s="24"/>
      <c r="MSC29" s="24"/>
      <c r="MSG29" s="24"/>
      <c r="MSK29" s="24"/>
      <c r="MSO29" s="24"/>
      <c r="MSS29" s="24"/>
      <c r="MSW29" s="24"/>
      <c r="MTA29" s="24"/>
      <c r="MTE29" s="24"/>
      <c r="MTI29" s="24"/>
      <c r="MTM29" s="24"/>
      <c r="MTQ29" s="24"/>
      <c r="MTU29" s="24"/>
      <c r="MTY29" s="24"/>
      <c r="MUC29" s="24"/>
      <c r="MUG29" s="24"/>
      <c r="MUK29" s="24"/>
      <c r="MUO29" s="24"/>
      <c r="MUS29" s="24"/>
      <c r="MUW29" s="24"/>
      <c r="MVA29" s="24"/>
      <c r="MVE29" s="24"/>
      <c r="MVI29" s="24"/>
      <c r="MVM29" s="24"/>
      <c r="MVQ29" s="24"/>
      <c r="MVU29" s="24"/>
      <c r="MVY29" s="24"/>
      <c r="MWC29" s="24"/>
      <c r="MWG29" s="24"/>
      <c r="MWK29" s="24"/>
      <c r="MWO29" s="24"/>
      <c r="MWS29" s="24"/>
      <c r="MWW29" s="24"/>
      <c r="MXA29" s="24"/>
      <c r="MXE29" s="24"/>
      <c r="MXI29" s="24"/>
      <c r="MXM29" s="24"/>
      <c r="MXQ29" s="24"/>
      <c r="MXU29" s="24"/>
      <c r="MXY29" s="24"/>
      <c r="MYC29" s="24"/>
      <c r="MYG29" s="24"/>
      <c r="MYK29" s="24"/>
      <c r="MYO29" s="24"/>
      <c r="MYS29" s="24"/>
      <c r="MYW29" s="24"/>
      <c r="MZA29" s="24"/>
      <c r="MZE29" s="24"/>
      <c r="MZI29" s="24"/>
      <c r="MZM29" s="24"/>
      <c r="MZQ29" s="24"/>
      <c r="MZU29" s="24"/>
      <c r="MZY29" s="24"/>
      <c r="NAC29" s="24"/>
      <c r="NAG29" s="24"/>
      <c r="NAK29" s="24"/>
      <c r="NAO29" s="24"/>
      <c r="NAS29" s="24"/>
      <c r="NAW29" s="24"/>
      <c r="NBA29" s="24"/>
      <c r="NBE29" s="24"/>
      <c r="NBI29" s="24"/>
      <c r="NBM29" s="24"/>
      <c r="NBQ29" s="24"/>
      <c r="NBU29" s="24"/>
      <c r="NBY29" s="24"/>
      <c r="NCC29" s="24"/>
      <c r="NCG29" s="24"/>
      <c r="NCK29" s="24"/>
      <c r="NCO29" s="24"/>
      <c r="NCS29" s="24"/>
      <c r="NCW29" s="24"/>
      <c r="NDA29" s="24"/>
      <c r="NDE29" s="24"/>
      <c r="NDI29" s="24"/>
      <c r="NDM29" s="24"/>
      <c r="NDQ29" s="24"/>
      <c r="NDU29" s="24"/>
      <c r="NDY29" s="24"/>
      <c r="NEC29" s="24"/>
      <c r="NEG29" s="24"/>
      <c r="NEK29" s="24"/>
      <c r="NEO29" s="24"/>
      <c r="NES29" s="24"/>
      <c r="NEW29" s="24"/>
      <c r="NFA29" s="24"/>
      <c r="NFE29" s="24"/>
      <c r="NFI29" s="24"/>
      <c r="NFM29" s="24"/>
      <c r="NFQ29" s="24"/>
      <c r="NFU29" s="24"/>
      <c r="NFY29" s="24"/>
      <c r="NGC29" s="24"/>
      <c r="NGG29" s="24"/>
      <c r="NGK29" s="24"/>
      <c r="NGO29" s="24"/>
      <c r="NGS29" s="24"/>
      <c r="NGW29" s="24"/>
      <c r="NHA29" s="24"/>
      <c r="NHE29" s="24"/>
      <c r="NHI29" s="24"/>
      <c r="NHM29" s="24"/>
      <c r="NHQ29" s="24"/>
      <c r="NHU29" s="24"/>
      <c r="NHY29" s="24"/>
      <c r="NIC29" s="24"/>
      <c r="NIG29" s="24"/>
      <c r="NIK29" s="24"/>
      <c r="NIO29" s="24"/>
      <c r="NIS29" s="24"/>
      <c r="NIW29" s="24"/>
      <c r="NJA29" s="24"/>
      <c r="NJE29" s="24"/>
      <c r="NJI29" s="24"/>
      <c r="NJM29" s="24"/>
      <c r="NJQ29" s="24"/>
      <c r="NJU29" s="24"/>
      <c r="NJY29" s="24"/>
      <c r="NKC29" s="24"/>
      <c r="NKG29" s="24"/>
      <c r="NKK29" s="24"/>
      <c r="NKO29" s="24"/>
      <c r="NKS29" s="24"/>
      <c r="NKW29" s="24"/>
      <c r="NLA29" s="24"/>
      <c r="NLE29" s="24"/>
      <c r="NLI29" s="24"/>
      <c r="NLM29" s="24"/>
      <c r="NLQ29" s="24"/>
      <c r="NLU29" s="24"/>
      <c r="NLY29" s="24"/>
      <c r="NMC29" s="24"/>
      <c r="NMG29" s="24"/>
      <c r="NMK29" s="24"/>
      <c r="NMO29" s="24"/>
      <c r="NMS29" s="24"/>
      <c r="NMW29" s="24"/>
      <c r="NNA29" s="24"/>
      <c r="NNE29" s="24"/>
      <c r="NNI29" s="24"/>
      <c r="NNM29" s="24"/>
      <c r="NNQ29" s="24"/>
      <c r="NNU29" s="24"/>
      <c r="NNY29" s="24"/>
      <c r="NOC29" s="24"/>
      <c r="NOG29" s="24"/>
      <c r="NOK29" s="24"/>
      <c r="NOO29" s="24"/>
      <c r="NOS29" s="24"/>
      <c r="NOW29" s="24"/>
      <c r="NPA29" s="24"/>
      <c r="NPE29" s="24"/>
      <c r="NPI29" s="24"/>
      <c r="NPM29" s="24"/>
      <c r="NPQ29" s="24"/>
      <c r="NPU29" s="24"/>
      <c r="NPY29" s="24"/>
      <c r="NQC29" s="24"/>
      <c r="NQG29" s="24"/>
      <c r="NQK29" s="24"/>
      <c r="NQO29" s="24"/>
      <c r="NQS29" s="24"/>
      <c r="NQW29" s="24"/>
      <c r="NRA29" s="24"/>
      <c r="NRE29" s="24"/>
      <c r="NRI29" s="24"/>
      <c r="NRM29" s="24"/>
      <c r="NRQ29" s="24"/>
      <c r="NRU29" s="24"/>
      <c r="NRY29" s="24"/>
      <c r="NSC29" s="24"/>
      <c r="NSG29" s="24"/>
      <c r="NSK29" s="24"/>
      <c r="NSO29" s="24"/>
      <c r="NSS29" s="24"/>
      <c r="NSW29" s="24"/>
      <c r="NTA29" s="24"/>
      <c r="NTE29" s="24"/>
      <c r="NTI29" s="24"/>
      <c r="NTM29" s="24"/>
      <c r="NTQ29" s="24"/>
      <c r="NTU29" s="24"/>
      <c r="NTY29" s="24"/>
      <c r="NUC29" s="24"/>
      <c r="NUG29" s="24"/>
      <c r="NUK29" s="24"/>
      <c r="NUO29" s="24"/>
      <c r="NUS29" s="24"/>
      <c r="NUW29" s="24"/>
      <c r="NVA29" s="24"/>
      <c r="NVE29" s="24"/>
      <c r="NVI29" s="24"/>
      <c r="NVM29" s="24"/>
      <c r="NVQ29" s="24"/>
      <c r="NVU29" s="24"/>
      <c r="NVY29" s="24"/>
      <c r="NWC29" s="24"/>
      <c r="NWG29" s="24"/>
      <c r="NWK29" s="24"/>
      <c r="NWO29" s="24"/>
      <c r="NWS29" s="24"/>
      <c r="NWW29" s="24"/>
      <c r="NXA29" s="24"/>
      <c r="NXE29" s="24"/>
      <c r="NXI29" s="24"/>
      <c r="NXM29" s="24"/>
      <c r="NXQ29" s="24"/>
      <c r="NXU29" s="24"/>
      <c r="NXY29" s="24"/>
      <c r="NYC29" s="24"/>
      <c r="NYG29" s="24"/>
      <c r="NYK29" s="24"/>
      <c r="NYO29" s="24"/>
      <c r="NYS29" s="24"/>
      <c r="NYW29" s="24"/>
      <c r="NZA29" s="24"/>
      <c r="NZE29" s="24"/>
      <c r="NZI29" s="24"/>
      <c r="NZM29" s="24"/>
      <c r="NZQ29" s="24"/>
      <c r="NZU29" s="24"/>
      <c r="NZY29" s="24"/>
      <c r="OAC29" s="24"/>
      <c r="OAG29" s="24"/>
      <c r="OAK29" s="24"/>
      <c r="OAO29" s="24"/>
      <c r="OAS29" s="24"/>
      <c r="OAW29" s="24"/>
      <c r="OBA29" s="24"/>
      <c r="OBE29" s="24"/>
      <c r="OBI29" s="24"/>
      <c r="OBM29" s="24"/>
      <c r="OBQ29" s="24"/>
      <c r="OBU29" s="24"/>
      <c r="OBY29" s="24"/>
      <c r="OCC29" s="24"/>
      <c r="OCG29" s="24"/>
      <c r="OCK29" s="24"/>
      <c r="OCO29" s="24"/>
      <c r="OCS29" s="24"/>
      <c r="OCW29" s="24"/>
      <c r="ODA29" s="24"/>
      <c r="ODE29" s="24"/>
      <c r="ODI29" s="24"/>
      <c r="ODM29" s="24"/>
      <c r="ODQ29" s="24"/>
      <c r="ODU29" s="24"/>
      <c r="ODY29" s="24"/>
      <c r="OEC29" s="24"/>
      <c r="OEG29" s="24"/>
      <c r="OEK29" s="24"/>
      <c r="OEO29" s="24"/>
      <c r="OES29" s="24"/>
      <c r="OEW29" s="24"/>
      <c r="OFA29" s="24"/>
      <c r="OFE29" s="24"/>
      <c r="OFI29" s="24"/>
      <c r="OFM29" s="24"/>
      <c r="OFQ29" s="24"/>
      <c r="OFU29" s="24"/>
      <c r="OFY29" s="24"/>
      <c r="OGC29" s="24"/>
      <c r="OGG29" s="24"/>
      <c r="OGK29" s="24"/>
      <c r="OGO29" s="24"/>
      <c r="OGS29" s="24"/>
      <c r="OGW29" s="24"/>
      <c r="OHA29" s="24"/>
      <c r="OHE29" s="24"/>
      <c r="OHI29" s="24"/>
      <c r="OHM29" s="24"/>
      <c r="OHQ29" s="24"/>
      <c r="OHU29" s="24"/>
      <c r="OHY29" s="24"/>
      <c r="OIC29" s="24"/>
      <c r="OIG29" s="24"/>
      <c r="OIK29" s="24"/>
      <c r="OIO29" s="24"/>
      <c r="OIS29" s="24"/>
      <c r="OIW29" s="24"/>
      <c r="OJA29" s="24"/>
      <c r="OJE29" s="24"/>
      <c r="OJI29" s="24"/>
      <c r="OJM29" s="24"/>
      <c r="OJQ29" s="24"/>
      <c r="OJU29" s="24"/>
      <c r="OJY29" s="24"/>
      <c r="OKC29" s="24"/>
      <c r="OKG29" s="24"/>
      <c r="OKK29" s="24"/>
      <c r="OKO29" s="24"/>
      <c r="OKS29" s="24"/>
      <c r="OKW29" s="24"/>
      <c r="OLA29" s="24"/>
      <c r="OLE29" s="24"/>
      <c r="OLI29" s="24"/>
      <c r="OLM29" s="24"/>
      <c r="OLQ29" s="24"/>
      <c r="OLU29" s="24"/>
      <c r="OLY29" s="24"/>
      <c r="OMC29" s="24"/>
      <c r="OMG29" s="24"/>
      <c r="OMK29" s="24"/>
      <c r="OMO29" s="24"/>
      <c r="OMS29" s="24"/>
      <c r="OMW29" s="24"/>
      <c r="ONA29" s="24"/>
      <c r="ONE29" s="24"/>
      <c r="ONI29" s="24"/>
      <c r="ONM29" s="24"/>
      <c r="ONQ29" s="24"/>
      <c r="ONU29" s="24"/>
      <c r="ONY29" s="24"/>
      <c r="OOC29" s="24"/>
      <c r="OOG29" s="24"/>
      <c r="OOK29" s="24"/>
      <c r="OOO29" s="24"/>
      <c r="OOS29" s="24"/>
      <c r="OOW29" s="24"/>
      <c r="OPA29" s="24"/>
      <c r="OPE29" s="24"/>
      <c r="OPI29" s="24"/>
      <c r="OPM29" s="24"/>
      <c r="OPQ29" s="24"/>
      <c r="OPU29" s="24"/>
      <c r="OPY29" s="24"/>
      <c r="OQC29" s="24"/>
      <c r="OQG29" s="24"/>
      <c r="OQK29" s="24"/>
      <c r="OQO29" s="24"/>
      <c r="OQS29" s="24"/>
      <c r="OQW29" s="24"/>
      <c r="ORA29" s="24"/>
      <c r="ORE29" s="24"/>
      <c r="ORI29" s="24"/>
      <c r="ORM29" s="24"/>
      <c r="ORQ29" s="24"/>
      <c r="ORU29" s="24"/>
      <c r="ORY29" s="24"/>
      <c r="OSC29" s="24"/>
      <c r="OSG29" s="24"/>
      <c r="OSK29" s="24"/>
      <c r="OSO29" s="24"/>
      <c r="OSS29" s="24"/>
      <c r="OSW29" s="24"/>
      <c r="OTA29" s="24"/>
      <c r="OTE29" s="24"/>
      <c r="OTI29" s="24"/>
      <c r="OTM29" s="24"/>
      <c r="OTQ29" s="24"/>
      <c r="OTU29" s="24"/>
      <c r="OTY29" s="24"/>
      <c r="OUC29" s="24"/>
      <c r="OUG29" s="24"/>
      <c r="OUK29" s="24"/>
      <c r="OUO29" s="24"/>
      <c r="OUS29" s="24"/>
      <c r="OUW29" s="24"/>
      <c r="OVA29" s="24"/>
      <c r="OVE29" s="24"/>
      <c r="OVI29" s="24"/>
      <c r="OVM29" s="24"/>
      <c r="OVQ29" s="24"/>
      <c r="OVU29" s="24"/>
      <c r="OVY29" s="24"/>
      <c r="OWC29" s="24"/>
      <c r="OWG29" s="24"/>
      <c r="OWK29" s="24"/>
      <c r="OWO29" s="24"/>
      <c r="OWS29" s="24"/>
      <c r="OWW29" s="24"/>
      <c r="OXA29" s="24"/>
      <c r="OXE29" s="24"/>
      <c r="OXI29" s="24"/>
      <c r="OXM29" s="24"/>
      <c r="OXQ29" s="24"/>
      <c r="OXU29" s="24"/>
      <c r="OXY29" s="24"/>
      <c r="OYC29" s="24"/>
      <c r="OYG29" s="24"/>
      <c r="OYK29" s="24"/>
      <c r="OYO29" s="24"/>
      <c r="OYS29" s="24"/>
      <c r="OYW29" s="24"/>
      <c r="OZA29" s="24"/>
      <c r="OZE29" s="24"/>
      <c r="OZI29" s="24"/>
      <c r="OZM29" s="24"/>
      <c r="OZQ29" s="24"/>
      <c r="OZU29" s="24"/>
      <c r="OZY29" s="24"/>
      <c r="PAC29" s="24"/>
      <c r="PAG29" s="24"/>
      <c r="PAK29" s="24"/>
      <c r="PAO29" s="24"/>
      <c r="PAS29" s="24"/>
      <c r="PAW29" s="24"/>
      <c r="PBA29" s="24"/>
      <c r="PBE29" s="24"/>
      <c r="PBI29" s="24"/>
      <c r="PBM29" s="24"/>
      <c r="PBQ29" s="24"/>
      <c r="PBU29" s="24"/>
      <c r="PBY29" s="24"/>
      <c r="PCC29" s="24"/>
      <c r="PCG29" s="24"/>
      <c r="PCK29" s="24"/>
      <c r="PCO29" s="24"/>
      <c r="PCS29" s="24"/>
      <c r="PCW29" s="24"/>
      <c r="PDA29" s="24"/>
      <c r="PDE29" s="24"/>
      <c r="PDI29" s="24"/>
      <c r="PDM29" s="24"/>
      <c r="PDQ29" s="24"/>
      <c r="PDU29" s="24"/>
      <c r="PDY29" s="24"/>
      <c r="PEC29" s="24"/>
      <c r="PEG29" s="24"/>
      <c r="PEK29" s="24"/>
      <c r="PEO29" s="24"/>
      <c r="PES29" s="24"/>
      <c r="PEW29" s="24"/>
      <c r="PFA29" s="24"/>
      <c r="PFE29" s="24"/>
      <c r="PFI29" s="24"/>
      <c r="PFM29" s="24"/>
      <c r="PFQ29" s="24"/>
      <c r="PFU29" s="24"/>
      <c r="PFY29" s="24"/>
      <c r="PGC29" s="24"/>
      <c r="PGG29" s="24"/>
      <c r="PGK29" s="24"/>
      <c r="PGO29" s="24"/>
      <c r="PGS29" s="24"/>
      <c r="PGW29" s="24"/>
      <c r="PHA29" s="24"/>
      <c r="PHE29" s="24"/>
      <c r="PHI29" s="24"/>
      <c r="PHM29" s="24"/>
      <c r="PHQ29" s="24"/>
      <c r="PHU29" s="24"/>
      <c r="PHY29" s="24"/>
      <c r="PIC29" s="24"/>
      <c r="PIG29" s="24"/>
      <c r="PIK29" s="24"/>
      <c r="PIO29" s="24"/>
      <c r="PIS29" s="24"/>
      <c r="PIW29" s="24"/>
      <c r="PJA29" s="24"/>
      <c r="PJE29" s="24"/>
      <c r="PJI29" s="24"/>
      <c r="PJM29" s="24"/>
      <c r="PJQ29" s="24"/>
      <c r="PJU29" s="24"/>
      <c r="PJY29" s="24"/>
      <c r="PKC29" s="24"/>
      <c r="PKG29" s="24"/>
      <c r="PKK29" s="24"/>
      <c r="PKO29" s="24"/>
      <c r="PKS29" s="24"/>
      <c r="PKW29" s="24"/>
      <c r="PLA29" s="24"/>
      <c r="PLE29" s="24"/>
      <c r="PLI29" s="24"/>
      <c r="PLM29" s="24"/>
      <c r="PLQ29" s="24"/>
      <c r="PLU29" s="24"/>
      <c r="PLY29" s="24"/>
      <c r="PMC29" s="24"/>
      <c r="PMG29" s="24"/>
      <c r="PMK29" s="24"/>
      <c r="PMO29" s="24"/>
      <c r="PMS29" s="24"/>
      <c r="PMW29" s="24"/>
      <c r="PNA29" s="24"/>
      <c r="PNE29" s="24"/>
      <c r="PNI29" s="24"/>
      <c r="PNM29" s="24"/>
      <c r="PNQ29" s="24"/>
      <c r="PNU29" s="24"/>
      <c r="PNY29" s="24"/>
      <c r="POC29" s="24"/>
      <c r="POG29" s="24"/>
      <c r="POK29" s="24"/>
      <c r="POO29" s="24"/>
      <c r="POS29" s="24"/>
      <c r="POW29" s="24"/>
      <c r="PPA29" s="24"/>
      <c r="PPE29" s="24"/>
      <c r="PPI29" s="24"/>
      <c r="PPM29" s="24"/>
      <c r="PPQ29" s="24"/>
      <c r="PPU29" s="24"/>
      <c r="PPY29" s="24"/>
      <c r="PQC29" s="24"/>
      <c r="PQG29" s="24"/>
      <c r="PQK29" s="24"/>
      <c r="PQO29" s="24"/>
      <c r="PQS29" s="24"/>
      <c r="PQW29" s="24"/>
      <c r="PRA29" s="24"/>
      <c r="PRE29" s="24"/>
      <c r="PRI29" s="24"/>
      <c r="PRM29" s="24"/>
      <c r="PRQ29" s="24"/>
      <c r="PRU29" s="24"/>
      <c r="PRY29" s="24"/>
      <c r="PSC29" s="24"/>
      <c r="PSG29" s="24"/>
      <c r="PSK29" s="24"/>
      <c r="PSO29" s="24"/>
      <c r="PSS29" s="24"/>
      <c r="PSW29" s="24"/>
      <c r="PTA29" s="24"/>
      <c r="PTE29" s="24"/>
      <c r="PTI29" s="24"/>
      <c r="PTM29" s="24"/>
      <c r="PTQ29" s="24"/>
      <c r="PTU29" s="24"/>
      <c r="PTY29" s="24"/>
      <c r="PUC29" s="24"/>
      <c r="PUG29" s="24"/>
      <c r="PUK29" s="24"/>
      <c r="PUO29" s="24"/>
      <c r="PUS29" s="24"/>
      <c r="PUW29" s="24"/>
      <c r="PVA29" s="24"/>
      <c r="PVE29" s="24"/>
      <c r="PVI29" s="24"/>
      <c r="PVM29" s="24"/>
      <c r="PVQ29" s="24"/>
      <c r="PVU29" s="24"/>
      <c r="PVY29" s="24"/>
      <c r="PWC29" s="24"/>
      <c r="PWG29" s="24"/>
      <c r="PWK29" s="24"/>
      <c r="PWO29" s="24"/>
      <c r="PWS29" s="24"/>
      <c r="PWW29" s="24"/>
      <c r="PXA29" s="24"/>
      <c r="PXE29" s="24"/>
      <c r="PXI29" s="24"/>
      <c r="PXM29" s="24"/>
      <c r="PXQ29" s="24"/>
      <c r="PXU29" s="24"/>
      <c r="PXY29" s="24"/>
      <c r="PYC29" s="24"/>
      <c r="PYG29" s="24"/>
      <c r="PYK29" s="24"/>
      <c r="PYO29" s="24"/>
      <c r="PYS29" s="24"/>
      <c r="PYW29" s="24"/>
      <c r="PZA29" s="24"/>
      <c r="PZE29" s="24"/>
      <c r="PZI29" s="24"/>
      <c r="PZM29" s="24"/>
      <c r="PZQ29" s="24"/>
      <c r="PZU29" s="24"/>
      <c r="PZY29" s="24"/>
      <c r="QAC29" s="24"/>
      <c r="QAG29" s="24"/>
      <c r="QAK29" s="24"/>
      <c r="QAO29" s="24"/>
      <c r="QAS29" s="24"/>
      <c r="QAW29" s="24"/>
      <c r="QBA29" s="24"/>
      <c r="QBE29" s="24"/>
      <c r="QBI29" s="24"/>
      <c r="QBM29" s="24"/>
      <c r="QBQ29" s="24"/>
      <c r="QBU29" s="24"/>
      <c r="QBY29" s="24"/>
      <c r="QCC29" s="24"/>
      <c r="QCG29" s="24"/>
      <c r="QCK29" s="24"/>
      <c r="QCO29" s="24"/>
      <c r="QCS29" s="24"/>
      <c r="QCW29" s="24"/>
      <c r="QDA29" s="24"/>
      <c r="QDE29" s="24"/>
      <c r="QDI29" s="24"/>
      <c r="QDM29" s="24"/>
      <c r="QDQ29" s="24"/>
      <c r="QDU29" s="24"/>
      <c r="QDY29" s="24"/>
      <c r="QEC29" s="24"/>
      <c r="QEG29" s="24"/>
      <c r="QEK29" s="24"/>
      <c r="QEO29" s="24"/>
      <c r="QES29" s="24"/>
      <c r="QEW29" s="24"/>
      <c r="QFA29" s="24"/>
      <c r="QFE29" s="24"/>
      <c r="QFI29" s="24"/>
      <c r="QFM29" s="24"/>
      <c r="QFQ29" s="24"/>
      <c r="QFU29" s="24"/>
      <c r="QFY29" s="24"/>
      <c r="QGC29" s="24"/>
      <c r="QGG29" s="24"/>
      <c r="QGK29" s="24"/>
      <c r="QGO29" s="24"/>
      <c r="QGS29" s="24"/>
      <c r="QGW29" s="24"/>
      <c r="QHA29" s="24"/>
      <c r="QHE29" s="24"/>
      <c r="QHI29" s="24"/>
      <c r="QHM29" s="24"/>
      <c r="QHQ29" s="24"/>
      <c r="QHU29" s="24"/>
      <c r="QHY29" s="24"/>
      <c r="QIC29" s="24"/>
      <c r="QIG29" s="24"/>
      <c r="QIK29" s="24"/>
      <c r="QIO29" s="24"/>
      <c r="QIS29" s="24"/>
      <c r="QIW29" s="24"/>
      <c r="QJA29" s="24"/>
      <c r="QJE29" s="24"/>
      <c r="QJI29" s="24"/>
      <c r="QJM29" s="24"/>
      <c r="QJQ29" s="24"/>
      <c r="QJU29" s="24"/>
      <c r="QJY29" s="24"/>
      <c r="QKC29" s="24"/>
      <c r="QKG29" s="24"/>
      <c r="QKK29" s="24"/>
      <c r="QKO29" s="24"/>
      <c r="QKS29" s="24"/>
      <c r="QKW29" s="24"/>
      <c r="QLA29" s="24"/>
      <c r="QLE29" s="24"/>
      <c r="QLI29" s="24"/>
      <c r="QLM29" s="24"/>
      <c r="QLQ29" s="24"/>
      <c r="QLU29" s="24"/>
      <c r="QLY29" s="24"/>
      <c r="QMC29" s="24"/>
      <c r="QMG29" s="24"/>
      <c r="QMK29" s="24"/>
      <c r="QMO29" s="24"/>
      <c r="QMS29" s="24"/>
      <c r="QMW29" s="24"/>
      <c r="QNA29" s="24"/>
      <c r="QNE29" s="24"/>
      <c r="QNI29" s="24"/>
      <c r="QNM29" s="24"/>
      <c r="QNQ29" s="24"/>
      <c r="QNU29" s="24"/>
      <c r="QNY29" s="24"/>
      <c r="QOC29" s="24"/>
      <c r="QOG29" s="24"/>
      <c r="QOK29" s="24"/>
      <c r="QOO29" s="24"/>
      <c r="QOS29" s="24"/>
      <c r="QOW29" s="24"/>
      <c r="QPA29" s="24"/>
      <c r="QPE29" s="24"/>
      <c r="QPI29" s="24"/>
      <c r="QPM29" s="24"/>
      <c r="QPQ29" s="24"/>
      <c r="QPU29" s="24"/>
      <c r="QPY29" s="24"/>
      <c r="QQC29" s="24"/>
      <c r="QQG29" s="24"/>
      <c r="QQK29" s="24"/>
      <c r="QQO29" s="24"/>
      <c r="QQS29" s="24"/>
      <c r="QQW29" s="24"/>
      <c r="QRA29" s="24"/>
      <c r="QRE29" s="24"/>
      <c r="QRI29" s="24"/>
      <c r="QRM29" s="24"/>
      <c r="QRQ29" s="24"/>
      <c r="QRU29" s="24"/>
      <c r="QRY29" s="24"/>
      <c r="QSC29" s="24"/>
      <c r="QSG29" s="24"/>
      <c r="QSK29" s="24"/>
      <c r="QSO29" s="24"/>
      <c r="QSS29" s="24"/>
      <c r="QSW29" s="24"/>
      <c r="QTA29" s="24"/>
      <c r="QTE29" s="24"/>
      <c r="QTI29" s="24"/>
      <c r="QTM29" s="24"/>
      <c r="QTQ29" s="24"/>
      <c r="QTU29" s="24"/>
      <c r="QTY29" s="24"/>
      <c r="QUC29" s="24"/>
      <c r="QUG29" s="24"/>
      <c r="QUK29" s="24"/>
      <c r="QUO29" s="24"/>
      <c r="QUS29" s="24"/>
      <c r="QUW29" s="24"/>
      <c r="QVA29" s="24"/>
      <c r="QVE29" s="24"/>
      <c r="QVI29" s="24"/>
      <c r="QVM29" s="24"/>
      <c r="QVQ29" s="24"/>
      <c r="QVU29" s="24"/>
      <c r="QVY29" s="24"/>
      <c r="QWC29" s="24"/>
      <c r="QWG29" s="24"/>
      <c r="QWK29" s="24"/>
      <c r="QWO29" s="24"/>
      <c r="QWS29" s="24"/>
      <c r="QWW29" s="24"/>
      <c r="QXA29" s="24"/>
      <c r="QXE29" s="24"/>
      <c r="QXI29" s="24"/>
      <c r="QXM29" s="24"/>
      <c r="QXQ29" s="24"/>
      <c r="QXU29" s="24"/>
      <c r="QXY29" s="24"/>
      <c r="QYC29" s="24"/>
      <c r="QYG29" s="24"/>
      <c r="QYK29" s="24"/>
      <c r="QYO29" s="24"/>
      <c r="QYS29" s="24"/>
      <c r="QYW29" s="24"/>
      <c r="QZA29" s="24"/>
      <c r="QZE29" s="24"/>
      <c r="QZI29" s="24"/>
      <c r="QZM29" s="24"/>
      <c r="QZQ29" s="24"/>
      <c r="QZU29" s="24"/>
      <c r="QZY29" s="24"/>
      <c r="RAC29" s="24"/>
      <c r="RAG29" s="24"/>
      <c r="RAK29" s="24"/>
      <c r="RAO29" s="24"/>
      <c r="RAS29" s="24"/>
      <c r="RAW29" s="24"/>
      <c r="RBA29" s="24"/>
      <c r="RBE29" s="24"/>
      <c r="RBI29" s="24"/>
      <c r="RBM29" s="24"/>
      <c r="RBQ29" s="24"/>
      <c r="RBU29" s="24"/>
      <c r="RBY29" s="24"/>
      <c r="RCC29" s="24"/>
      <c r="RCG29" s="24"/>
      <c r="RCK29" s="24"/>
      <c r="RCO29" s="24"/>
      <c r="RCS29" s="24"/>
      <c r="RCW29" s="24"/>
      <c r="RDA29" s="24"/>
      <c r="RDE29" s="24"/>
      <c r="RDI29" s="24"/>
      <c r="RDM29" s="24"/>
      <c r="RDQ29" s="24"/>
      <c r="RDU29" s="24"/>
      <c r="RDY29" s="24"/>
      <c r="REC29" s="24"/>
      <c r="REG29" s="24"/>
      <c r="REK29" s="24"/>
      <c r="REO29" s="24"/>
      <c r="RES29" s="24"/>
      <c r="REW29" s="24"/>
      <c r="RFA29" s="24"/>
      <c r="RFE29" s="24"/>
      <c r="RFI29" s="24"/>
      <c r="RFM29" s="24"/>
      <c r="RFQ29" s="24"/>
      <c r="RFU29" s="24"/>
      <c r="RFY29" s="24"/>
      <c r="RGC29" s="24"/>
      <c r="RGG29" s="24"/>
      <c r="RGK29" s="24"/>
      <c r="RGO29" s="24"/>
      <c r="RGS29" s="24"/>
      <c r="RGW29" s="24"/>
      <c r="RHA29" s="24"/>
      <c r="RHE29" s="24"/>
      <c r="RHI29" s="24"/>
      <c r="RHM29" s="24"/>
      <c r="RHQ29" s="24"/>
      <c r="RHU29" s="24"/>
      <c r="RHY29" s="24"/>
      <c r="RIC29" s="24"/>
      <c r="RIG29" s="24"/>
      <c r="RIK29" s="24"/>
      <c r="RIO29" s="24"/>
      <c r="RIS29" s="24"/>
      <c r="RIW29" s="24"/>
      <c r="RJA29" s="24"/>
      <c r="RJE29" s="24"/>
      <c r="RJI29" s="24"/>
      <c r="RJM29" s="24"/>
      <c r="RJQ29" s="24"/>
      <c r="RJU29" s="24"/>
      <c r="RJY29" s="24"/>
      <c r="RKC29" s="24"/>
      <c r="RKG29" s="24"/>
      <c r="RKK29" s="24"/>
      <c r="RKO29" s="24"/>
      <c r="RKS29" s="24"/>
      <c r="RKW29" s="24"/>
      <c r="RLA29" s="24"/>
      <c r="RLE29" s="24"/>
      <c r="RLI29" s="24"/>
      <c r="RLM29" s="24"/>
      <c r="RLQ29" s="24"/>
      <c r="RLU29" s="24"/>
      <c r="RLY29" s="24"/>
      <c r="RMC29" s="24"/>
      <c r="RMG29" s="24"/>
      <c r="RMK29" s="24"/>
      <c r="RMO29" s="24"/>
      <c r="RMS29" s="24"/>
      <c r="RMW29" s="24"/>
      <c r="RNA29" s="24"/>
      <c r="RNE29" s="24"/>
      <c r="RNI29" s="24"/>
      <c r="RNM29" s="24"/>
      <c r="RNQ29" s="24"/>
      <c r="RNU29" s="24"/>
      <c r="RNY29" s="24"/>
      <c r="ROC29" s="24"/>
      <c r="ROG29" s="24"/>
      <c r="ROK29" s="24"/>
      <c r="ROO29" s="24"/>
      <c r="ROS29" s="24"/>
      <c r="ROW29" s="24"/>
      <c r="RPA29" s="24"/>
      <c r="RPE29" s="24"/>
      <c r="RPI29" s="24"/>
      <c r="RPM29" s="24"/>
      <c r="RPQ29" s="24"/>
      <c r="RPU29" s="24"/>
      <c r="RPY29" s="24"/>
      <c r="RQC29" s="24"/>
      <c r="RQG29" s="24"/>
      <c r="RQK29" s="24"/>
      <c r="RQO29" s="24"/>
      <c r="RQS29" s="24"/>
      <c r="RQW29" s="24"/>
      <c r="RRA29" s="24"/>
      <c r="RRE29" s="24"/>
      <c r="RRI29" s="24"/>
      <c r="RRM29" s="24"/>
      <c r="RRQ29" s="24"/>
      <c r="RRU29" s="24"/>
      <c r="RRY29" s="24"/>
      <c r="RSC29" s="24"/>
      <c r="RSG29" s="24"/>
      <c r="RSK29" s="24"/>
      <c r="RSO29" s="24"/>
      <c r="RSS29" s="24"/>
      <c r="RSW29" s="24"/>
      <c r="RTA29" s="24"/>
      <c r="RTE29" s="24"/>
      <c r="RTI29" s="24"/>
      <c r="RTM29" s="24"/>
      <c r="RTQ29" s="24"/>
      <c r="RTU29" s="24"/>
      <c r="RTY29" s="24"/>
      <c r="RUC29" s="24"/>
      <c r="RUG29" s="24"/>
      <c r="RUK29" s="24"/>
      <c r="RUO29" s="24"/>
      <c r="RUS29" s="24"/>
      <c r="RUW29" s="24"/>
      <c r="RVA29" s="24"/>
      <c r="RVE29" s="24"/>
      <c r="RVI29" s="24"/>
      <c r="RVM29" s="24"/>
      <c r="RVQ29" s="24"/>
      <c r="RVU29" s="24"/>
      <c r="RVY29" s="24"/>
      <c r="RWC29" s="24"/>
      <c r="RWG29" s="24"/>
      <c r="RWK29" s="24"/>
      <c r="RWO29" s="24"/>
      <c r="RWS29" s="24"/>
      <c r="RWW29" s="24"/>
      <c r="RXA29" s="24"/>
      <c r="RXE29" s="24"/>
      <c r="RXI29" s="24"/>
      <c r="RXM29" s="24"/>
      <c r="RXQ29" s="24"/>
      <c r="RXU29" s="24"/>
      <c r="RXY29" s="24"/>
      <c r="RYC29" s="24"/>
      <c r="RYG29" s="24"/>
      <c r="RYK29" s="24"/>
      <c r="RYO29" s="24"/>
      <c r="RYS29" s="24"/>
      <c r="RYW29" s="24"/>
      <c r="RZA29" s="24"/>
      <c r="RZE29" s="24"/>
      <c r="RZI29" s="24"/>
      <c r="RZM29" s="24"/>
      <c r="RZQ29" s="24"/>
      <c r="RZU29" s="24"/>
      <c r="RZY29" s="24"/>
      <c r="SAC29" s="24"/>
      <c r="SAG29" s="24"/>
      <c r="SAK29" s="24"/>
      <c r="SAO29" s="24"/>
      <c r="SAS29" s="24"/>
      <c r="SAW29" s="24"/>
      <c r="SBA29" s="24"/>
      <c r="SBE29" s="24"/>
      <c r="SBI29" s="24"/>
      <c r="SBM29" s="24"/>
      <c r="SBQ29" s="24"/>
      <c r="SBU29" s="24"/>
      <c r="SBY29" s="24"/>
      <c r="SCC29" s="24"/>
      <c r="SCG29" s="24"/>
      <c r="SCK29" s="24"/>
      <c r="SCO29" s="24"/>
      <c r="SCS29" s="24"/>
      <c r="SCW29" s="24"/>
      <c r="SDA29" s="24"/>
      <c r="SDE29" s="24"/>
      <c r="SDI29" s="24"/>
      <c r="SDM29" s="24"/>
      <c r="SDQ29" s="24"/>
      <c r="SDU29" s="24"/>
      <c r="SDY29" s="24"/>
      <c r="SEC29" s="24"/>
      <c r="SEG29" s="24"/>
      <c r="SEK29" s="24"/>
      <c r="SEO29" s="24"/>
      <c r="SES29" s="24"/>
      <c r="SEW29" s="24"/>
      <c r="SFA29" s="24"/>
      <c r="SFE29" s="24"/>
      <c r="SFI29" s="24"/>
      <c r="SFM29" s="24"/>
      <c r="SFQ29" s="24"/>
      <c r="SFU29" s="24"/>
      <c r="SFY29" s="24"/>
      <c r="SGC29" s="24"/>
      <c r="SGG29" s="24"/>
      <c r="SGK29" s="24"/>
      <c r="SGO29" s="24"/>
      <c r="SGS29" s="24"/>
      <c r="SGW29" s="24"/>
      <c r="SHA29" s="24"/>
      <c r="SHE29" s="24"/>
      <c r="SHI29" s="24"/>
      <c r="SHM29" s="24"/>
      <c r="SHQ29" s="24"/>
      <c r="SHU29" s="24"/>
      <c r="SHY29" s="24"/>
      <c r="SIC29" s="24"/>
      <c r="SIG29" s="24"/>
      <c r="SIK29" s="24"/>
      <c r="SIO29" s="24"/>
      <c r="SIS29" s="24"/>
      <c r="SIW29" s="24"/>
      <c r="SJA29" s="24"/>
      <c r="SJE29" s="24"/>
      <c r="SJI29" s="24"/>
      <c r="SJM29" s="24"/>
      <c r="SJQ29" s="24"/>
      <c r="SJU29" s="24"/>
      <c r="SJY29" s="24"/>
      <c r="SKC29" s="24"/>
      <c r="SKG29" s="24"/>
      <c r="SKK29" s="24"/>
      <c r="SKO29" s="24"/>
      <c r="SKS29" s="24"/>
      <c r="SKW29" s="24"/>
      <c r="SLA29" s="24"/>
      <c r="SLE29" s="24"/>
      <c r="SLI29" s="24"/>
      <c r="SLM29" s="24"/>
      <c r="SLQ29" s="24"/>
      <c r="SLU29" s="24"/>
      <c r="SLY29" s="24"/>
      <c r="SMC29" s="24"/>
      <c r="SMG29" s="24"/>
      <c r="SMK29" s="24"/>
      <c r="SMO29" s="24"/>
      <c r="SMS29" s="24"/>
      <c r="SMW29" s="24"/>
      <c r="SNA29" s="24"/>
      <c r="SNE29" s="24"/>
      <c r="SNI29" s="24"/>
      <c r="SNM29" s="24"/>
      <c r="SNQ29" s="24"/>
      <c r="SNU29" s="24"/>
      <c r="SNY29" s="24"/>
      <c r="SOC29" s="24"/>
      <c r="SOG29" s="24"/>
      <c r="SOK29" s="24"/>
      <c r="SOO29" s="24"/>
      <c r="SOS29" s="24"/>
      <c r="SOW29" s="24"/>
      <c r="SPA29" s="24"/>
      <c r="SPE29" s="24"/>
      <c r="SPI29" s="24"/>
      <c r="SPM29" s="24"/>
      <c r="SPQ29" s="24"/>
      <c r="SPU29" s="24"/>
      <c r="SPY29" s="24"/>
      <c r="SQC29" s="24"/>
      <c r="SQG29" s="24"/>
      <c r="SQK29" s="24"/>
      <c r="SQO29" s="24"/>
      <c r="SQS29" s="24"/>
      <c r="SQW29" s="24"/>
      <c r="SRA29" s="24"/>
      <c r="SRE29" s="24"/>
      <c r="SRI29" s="24"/>
      <c r="SRM29" s="24"/>
      <c r="SRQ29" s="24"/>
      <c r="SRU29" s="24"/>
      <c r="SRY29" s="24"/>
      <c r="SSC29" s="24"/>
      <c r="SSG29" s="24"/>
      <c r="SSK29" s="24"/>
      <c r="SSO29" s="24"/>
      <c r="SSS29" s="24"/>
      <c r="SSW29" s="24"/>
      <c r="STA29" s="24"/>
      <c r="STE29" s="24"/>
      <c r="STI29" s="24"/>
      <c r="STM29" s="24"/>
      <c r="STQ29" s="24"/>
      <c r="STU29" s="24"/>
      <c r="STY29" s="24"/>
      <c r="SUC29" s="24"/>
      <c r="SUG29" s="24"/>
      <c r="SUK29" s="24"/>
      <c r="SUO29" s="24"/>
      <c r="SUS29" s="24"/>
      <c r="SUW29" s="24"/>
      <c r="SVA29" s="24"/>
      <c r="SVE29" s="24"/>
      <c r="SVI29" s="24"/>
      <c r="SVM29" s="24"/>
      <c r="SVQ29" s="24"/>
      <c r="SVU29" s="24"/>
      <c r="SVY29" s="24"/>
      <c r="SWC29" s="24"/>
      <c r="SWG29" s="24"/>
      <c r="SWK29" s="24"/>
      <c r="SWO29" s="24"/>
      <c r="SWS29" s="24"/>
      <c r="SWW29" s="24"/>
      <c r="SXA29" s="24"/>
      <c r="SXE29" s="24"/>
      <c r="SXI29" s="24"/>
      <c r="SXM29" s="24"/>
      <c r="SXQ29" s="24"/>
      <c r="SXU29" s="24"/>
      <c r="SXY29" s="24"/>
      <c r="SYC29" s="24"/>
      <c r="SYG29" s="24"/>
      <c r="SYK29" s="24"/>
      <c r="SYO29" s="24"/>
      <c r="SYS29" s="24"/>
      <c r="SYW29" s="24"/>
      <c r="SZA29" s="24"/>
      <c r="SZE29" s="24"/>
      <c r="SZI29" s="24"/>
      <c r="SZM29" s="24"/>
      <c r="SZQ29" s="24"/>
      <c r="SZU29" s="24"/>
      <c r="SZY29" s="24"/>
      <c r="TAC29" s="24"/>
      <c r="TAG29" s="24"/>
      <c r="TAK29" s="24"/>
      <c r="TAO29" s="24"/>
      <c r="TAS29" s="24"/>
      <c r="TAW29" s="24"/>
      <c r="TBA29" s="24"/>
      <c r="TBE29" s="24"/>
      <c r="TBI29" s="24"/>
      <c r="TBM29" s="24"/>
      <c r="TBQ29" s="24"/>
      <c r="TBU29" s="24"/>
      <c r="TBY29" s="24"/>
      <c r="TCC29" s="24"/>
      <c r="TCG29" s="24"/>
      <c r="TCK29" s="24"/>
      <c r="TCO29" s="24"/>
      <c r="TCS29" s="24"/>
      <c r="TCW29" s="24"/>
      <c r="TDA29" s="24"/>
      <c r="TDE29" s="24"/>
      <c r="TDI29" s="24"/>
      <c r="TDM29" s="24"/>
      <c r="TDQ29" s="24"/>
      <c r="TDU29" s="24"/>
      <c r="TDY29" s="24"/>
      <c r="TEC29" s="24"/>
      <c r="TEG29" s="24"/>
      <c r="TEK29" s="24"/>
      <c r="TEO29" s="24"/>
      <c r="TES29" s="24"/>
      <c r="TEW29" s="24"/>
      <c r="TFA29" s="24"/>
      <c r="TFE29" s="24"/>
      <c r="TFI29" s="24"/>
      <c r="TFM29" s="24"/>
      <c r="TFQ29" s="24"/>
      <c r="TFU29" s="24"/>
      <c r="TFY29" s="24"/>
      <c r="TGC29" s="24"/>
      <c r="TGG29" s="24"/>
      <c r="TGK29" s="24"/>
      <c r="TGO29" s="24"/>
      <c r="TGS29" s="24"/>
      <c r="TGW29" s="24"/>
      <c r="THA29" s="24"/>
      <c r="THE29" s="24"/>
      <c r="THI29" s="24"/>
      <c r="THM29" s="24"/>
      <c r="THQ29" s="24"/>
      <c r="THU29" s="24"/>
      <c r="THY29" s="24"/>
      <c r="TIC29" s="24"/>
      <c r="TIG29" s="24"/>
      <c r="TIK29" s="24"/>
      <c r="TIO29" s="24"/>
      <c r="TIS29" s="24"/>
      <c r="TIW29" s="24"/>
      <c r="TJA29" s="24"/>
      <c r="TJE29" s="24"/>
      <c r="TJI29" s="24"/>
      <c r="TJM29" s="24"/>
      <c r="TJQ29" s="24"/>
      <c r="TJU29" s="24"/>
      <c r="TJY29" s="24"/>
      <c r="TKC29" s="24"/>
      <c r="TKG29" s="24"/>
      <c r="TKK29" s="24"/>
      <c r="TKO29" s="24"/>
      <c r="TKS29" s="24"/>
      <c r="TKW29" s="24"/>
      <c r="TLA29" s="24"/>
      <c r="TLE29" s="24"/>
      <c r="TLI29" s="24"/>
      <c r="TLM29" s="24"/>
      <c r="TLQ29" s="24"/>
      <c r="TLU29" s="24"/>
      <c r="TLY29" s="24"/>
      <c r="TMC29" s="24"/>
      <c r="TMG29" s="24"/>
      <c r="TMK29" s="24"/>
      <c r="TMO29" s="24"/>
      <c r="TMS29" s="24"/>
      <c r="TMW29" s="24"/>
      <c r="TNA29" s="24"/>
      <c r="TNE29" s="24"/>
      <c r="TNI29" s="24"/>
      <c r="TNM29" s="24"/>
      <c r="TNQ29" s="24"/>
      <c r="TNU29" s="24"/>
      <c r="TNY29" s="24"/>
      <c r="TOC29" s="24"/>
      <c r="TOG29" s="24"/>
      <c r="TOK29" s="24"/>
      <c r="TOO29" s="24"/>
      <c r="TOS29" s="24"/>
      <c r="TOW29" s="24"/>
      <c r="TPA29" s="24"/>
      <c r="TPE29" s="24"/>
      <c r="TPI29" s="24"/>
      <c r="TPM29" s="24"/>
      <c r="TPQ29" s="24"/>
      <c r="TPU29" s="24"/>
      <c r="TPY29" s="24"/>
      <c r="TQC29" s="24"/>
      <c r="TQG29" s="24"/>
      <c r="TQK29" s="24"/>
      <c r="TQO29" s="24"/>
      <c r="TQS29" s="24"/>
      <c r="TQW29" s="24"/>
      <c r="TRA29" s="24"/>
      <c r="TRE29" s="24"/>
      <c r="TRI29" s="24"/>
      <c r="TRM29" s="24"/>
      <c r="TRQ29" s="24"/>
      <c r="TRU29" s="24"/>
      <c r="TRY29" s="24"/>
      <c r="TSC29" s="24"/>
      <c r="TSG29" s="24"/>
      <c r="TSK29" s="24"/>
      <c r="TSO29" s="24"/>
      <c r="TSS29" s="24"/>
      <c r="TSW29" s="24"/>
      <c r="TTA29" s="24"/>
      <c r="TTE29" s="24"/>
      <c r="TTI29" s="24"/>
      <c r="TTM29" s="24"/>
      <c r="TTQ29" s="24"/>
      <c r="TTU29" s="24"/>
      <c r="TTY29" s="24"/>
      <c r="TUC29" s="24"/>
      <c r="TUG29" s="24"/>
      <c r="TUK29" s="24"/>
      <c r="TUO29" s="24"/>
      <c r="TUS29" s="24"/>
      <c r="TUW29" s="24"/>
      <c r="TVA29" s="24"/>
      <c r="TVE29" s="24"/>
      <c r="TVI29" s="24"/>
      <c r="TVM29" s="24"/>
      <c r="TVQ29" s="24"/>
      <c r="TVU29" s="24"/>
      <c r="TVY29" s="24"/>
      <c r="TWC29" s="24"/>
      <c r="TWG29" s="24"/>
      <c r="TWK29" s="24"/>
      <c r="TWO29" s="24"/>
      <c r="TWS29" s="24"/>
      <c r="TWW29" s="24"/>
      <c r="TXA29" s="24"/>
      <c r="TXE29" s="24"/>
      <c r="TXI29" s="24"/>
      <c r="TXM29" s="24"/>
      <c r="TXQ29" s="24"/>
      <c r="TXU29" s="24"/>
      <c r="TXY29" s="24"/>
      <c r="TYC29" s="24"/>
      <c r="TYG29" s="24"/>
      <c r="TYK29" s="24"/>
      <c r="TYO29" s="24"/>
      <c r="TYS29" s="24"/>
      <c r="TYW29" s="24"/>
      <c r="TZA29" s="24"/>
      <c r="TZE29" s="24"/>
      <c r="TZI29" s="24"/>
      <c r="TZM29" s="24"/>
      <c r="TZQ29" s="24"/>
      <c r="TZU29" s="24"/>
      <c r="TZY29" s="24"/>
      <c r="UAC29" s="24"/>
      <c r="UAG29" s="24"/>
      <c r="UAK29" s="24"/>
      <c r="UAO29" s="24"/>
      <c r="UAS29" s="24"/>
      <c r="UAW29" s="24"/>
      <c r="UBA29" s="24"/>
      <c r="UBE29" s="24"/>
      <c r="UBI29" s="24"/>
      <c r="UBM29" s="24"/>
      <c r="UBQ29" s="24"/>
      <c r="UBU29" s="24"/>
      <c r="UBY29" s="24"/>
      <c r="UCC29" s="24"/>
      <c r="UCG29" s="24"/>
      <c r="UCK29" s="24"/>
      <c r="UCO29" s="24"/>
      <c r="UCS29" s="24"/>
      <c r="UCW29" s="24"/>
      <c r="UDA29" s="24"/>
      <c r="UDE29" s="24"/>
      <c r="UDI29" s="24"/>
      <c r="UDM29" s="24"/>
      <c r="UDQ29" s="24"/>
      <c r="UDU29" s="24"/>
      <c r="UDY29" s="24"/>
      <c r="UEC29" s="24"/>
      <c r="UEG29" s="24"/>
      <c r="UEK29" s="24"/>
      <c r="UEO29" s="24"/>
      <c r="UES29" s="24"/>
      <c r="UEW29" s="24"/>
      <c r="UFA29" s="24"/>
      <c r="UFE29" s="24"/>
      <c r="UFI29" s="24"/>
      <c r="UFM29" s="24"/>
      <c r="UFQ29" s="24"/>
      <c r="UFU29" s="24"/>
      <c r="UFY29" s="24"/>
      <c r="UGC29" s="24"/>
      <c r="UGG29" s="24"/>
      <c r="UGK29" s="24"/>
      <c r="UGO29" s="24"/>
      <c r="UGS29" s="24"/>
      <c r="UGW29" s="24"/>
      <c r="UHA29" s="24"/>
      <c r="UHE29" s="24"/>
      <c r="UHI29" s="24"/>
      <c r="UHM29" s="24"/>
      <c r="UHQ29" s="24"/>
      <c r="UHU29" s="24"/>
      <c r="UHY29" s="24"/>
      <c r="UIC29" s="24"/>
      <c r="UIG29" s="24"/>
      <c r="UIK29" s="24"/>
      <c r="UIO29" s="24"/>
      <c r="UIS29" s="24"/>
      <c r="UIW29" s="24"/>
      <c r="UJA29" s="24"/>
      <c r="UJE29" s="24"/>
      <c r="UJI29" s="24"/>
      <c r="UJM29" s="24"/>
      <c r="UJQ29" s="24"/>
      <c r="UJU29" s="24"/>
      <c r="UJY29" s="24"/>
      <c r="UKC29" s="24"/>
      <c r="UKG29" s="24"/>
      <c r="UKK29" s="24"/>
      <c r="UKO29" s="24"/>
      <c r="UKS29" s="24"/>
      <c r="UKW29" s="24"/>
      <c r="ULA29" s="24"/>
      <c r="ULE29" s="24"/>
      <c r="ULI29" s="24"/>
      <c r="ULM29" s="24"/>
      <c r="ULQ29" s="24"/>
      <c r="ULU29" s="24"/>
      <c r="ULY29" s="24"/>
      <c r="UMC29" s="24"/>
      <c r="UMG29" s="24"/>
      <c r="UMK29" s="24"/>
      <c r="UMO29" s="24"/>
      <c r="UMS29" s="24"/>
      <c r="UMW29" s="24"/>
      <c r="UNA29" s="24"/>
      <c r="UNE29" s="24"/>
      <c r="UNI29" s="24"/>
      <c r="UNM29" s="24"/>
      <c r="UNQ29" s="24"/>
      <c r="UNU29" s="24"/>
      <c r="UNY29" s="24"/>
      <c r="UOC29" s="24"/>
      <c r="UOG29" s="24"/>
      <c r="UOK29" s="24"/>
      <c r="UOO29" s="24"/>
      <c r="UOS29" s="24"/>
      <c r="UOW29" s="24"/>
      <c r="UPA29" s="24"/>
      <c r="UPE29" s="24"/>
      <c r="UPI29" s="24"/>
      <c r="UPM29" s="24"/>
      <c r="UPQ29" s="24"/>
      <c r="UPU29" s="24"/>
      <c r="UPY29" s="24"/>
      <c r="UQC29" s="24"/>
      <c r="UQG29" s="24"/>
      <c r="UQK29" s="24"/>
      <c r="UQO29" s="24"/>
      <c r="UQS29" s="24"/>
      <c r="UQW29" s="24"/>
      <c r="URA29" s="24"/>
      <c r="URE29" s="24"/>
      <c r="URI29" s="24"/>
      <c r="URM29" s="24"/>
      <c r="URQ29" s="24"/>
      <c r="URU29" s="24"/>
      <c r="URY29" s="24"/>
      <c r="USC29" s="24"/>
      <c r="USG29" s="24"/>
      <c r="USK29" s="24"/>
      <c r="USO29" s="24"/>
      <c r="USS29" s="24"/>
      <c r="USW29" s="24"/>
      <c r="UTA29" s="24"/>
      <c r="UTE29" s="24"/>
      <c r="UTI29" s="24"/>
      <c r="UTM29" s="24"/>
      <c r="UTQ29" s="24"/>
      <c r="UTU29" s="24"/>
      <c r="UTY29" s="24"/>
      <c r="UUC29" s="24"/>
      <c r="UUG29" s="24"/>
      <c r="UUK29" s="24"/>
      <c r="UUO29" s="24"/>
      <c r="UUS29" s="24"/>
      <c r="UUW29" s="24"/>
      <c r="UVA29" s="24"/>
      <c r="UVE29" s="24"/>
      <c r="UVI29" s="24"/>
      <c r="UVM29" s="24"/>
      <c r="UVQ29" s="24"/>
      <c r="UVU29" s="24"/>
      <c r="UVY29" s="24"/>
      <c r="UWC29" s="24"/>
      <c r="UWG29" s="24"/>
      <c r="UWK29" s="24"/>
      <c r="UWO29" s="24"/>
      <c r="UWS29" s="24"/>
      <c r="UWW29" s="24"/>
      <c r="UXA29" s="24"/>
      <c r="UXE29" s="24"/>
      <c r="UXI29" s="24"/>
      <c r="UXM29" s="24"/>
      <c r="UXQ29" s="24"/>
      <c r="UXU29" s="24"/>
      <c r="UXY29" s="24"/>
      <c r="UYC29" s="24"/>
      <c r="UYG29" s="24"/>
      <c r="UYK29" s="24"/>
      <c r="UYO29" s="24"/>
      <c r="UYS29" s="24"/>
      <c r="UYW29" s="24"/>
      <c r="UZA29" s="24"/>
      <c r="UZE29" s="24"/>
      <c r="UZI29" s="24"/>
      <c r="UZM29" s="24"/>
      <c r="UZQ29" s="24"/>
      <c r="UZU29" s="24"/>
      <c r="UZY29" s="24"/>
      <c r="VAC29" s="24"/>
      <c r="VAG29" s="24"/>
      <c r="VAK29" s="24"/>
      <c r="VAO29" s="24"/>
      <c r="VAS29" s="24"/>
      <c r="VAW29" s="24"/>
      <c r="VBA29" s="24"/>
      <c r="VBE29" s="24"/>
      <c r="VBI29" s="24"/>
      <c r="VBM29" s="24"/>
      <c r="VBQ29" s="24"/>
      <c r="VBU29" s="24"/>
      <c r="VBY29" s="24"/>
      <c r="VCC29" s="24"/>
      <c r="VCG29" s="24"/>
      <c r="VCK29" s="24"/>
      <c r="VCO29" s="24"/>
      <c r="VCS29" s="24"/>
      <c r="VCW29" s="24"/>
      <c r="VDA29" s="24"/>
      <c r="VDE29" s="24"/>
      <c r="VDI29" s="24"/>
      <c r="VDM29" s="24"/>
      <c r="VDQ29" s="24"/>
      <c r="VDU29" s="24"/>
      <c r="VDY29" s="24"/>
      <c r="VEC29" s="24"/>
      <c r="VEG29" s="24"/>
      <c r="VEK29" s="24"/>
      <c r="VEO29" s="24"/>
      <c r="VES29" s="24"/>
      <c r="VEW29" s="24"/>
      <c r="VFA29" s="24"/>
      <c r="VFE29" s="24"/>
      <c r="VFI29" s="24"/>
      <c r="VFM29" s="24"/>
      <c r="VFQ29" s="24"/>
      <c r="VFU29" s="24"/>
      <c r="VFY29" s="24"/>
      <c r="VGC29" s="24"/>
      <c r="VGG29" s="24"/>
      <c r="VGK29" s="24"/>
      <c r="VGO29" s="24"/>
      <c r="VGS29" s="24"/>
      <c r="VGW29" s="24"/>
      <c r="VHA29" s="24"/>
      <c r="VHE29" s="24"/>
      <c r="VHI29" s="24"/>
      <c r="VHM29" s="24"/>
      <c r="VHQ29" s="24"/>
      <c r="VHU29" s="24"/>
      <c r="VHY29" s="24"/>
      <c r="VIC29" s="24"/>
      <c r="VIG29" s="24"/>
      <c r="VIK29" s="24"/>
      <c r="VIO29" s="24"/>
      <c r="VIS29" s="24"/>
      <c r="VIW29" s="24"/>
      <c r="VJA29" s="24"/>
      <c r="VJE29" s="24"/>
      <c r="VJI29" s="24"/>
      <c r="VJM29" s="24"/>
      <c r="VJQ29" s="24"/>
      <c r="VJU29" s="24"/>
      <c r="VJY29" s="24"/>
      <c r="VKC29" s="24"/>
      <c r="VKG29" s="24"/>
      <c r="VKK29" s="24"/>
      <c r="VKO29" s="24"/>
      <c r="VKS29" s="24"/>
      <c r="VKW29" s="24"/>
      <c r="VLA29" s="24"/>
      <c r="VLE29" s="24"/>
      <c r="VLI29" s="24"/>
      <c r="VLM29" s="24"/>
      <c r="VLQ29" s="24"/>
      <c r="VLU29" s="24"/>
      <c r="VLY29" s="24"/>
      <c r="VMC29" s="24"/>
      <c r="VMG29" s="24"/>
      <c r="VMK29" s="24"/>
      <c r="VMO29" s="24"/>
      <c r="VMS29" s="24"/>
      <c r="VMW29" s="24"/>
      <c r="VNA29" s="24"/>
      <c r="VNE29" s="24"/>
      <c r="VNI29" s="24"/>
      <c r="VNM29" s="24"/>
      <c r="VNQ29" s="24"/>
      <c r="VNU29" s="24"/>
      <c r="VNY29" s="24"/>
      <c r="VOC29" s="24"/>
      <c r="VOG29" s="24"/>
      <c r="VOK29" s="24"/>
      <c r="VOO29" s="24"/>
      <c r="VOS29" s="24"/>
      <c r="VOW29" s="24"/>
      <c r="VPA29" s="24"/>
      <c r="VPE29" s="24"/>
      <c r="VPI29" s="24"/>
      <c r="VPM29" s="24"/>
      <c r="VPQ29" s="24"/>
      <c r="VPU29" s="24"/>
      <c r="VPY29" s="24"/>
      <c r="VQC29" s="24"/>
      <c r="VQG29" s="24"/>
      <c r="VQK29" s="24"/>
      <c r="VQO29" s="24"/>
      <c r="VQS29" s="24"/>
      <c r="VQW29" s="24"/>
      <c r="VRA29" s="24"/>
      <c r="VRE29" s="24"/>
      <c r="VRI29" s="24"/>
      <c r="VRM29" s="24"/>
      <c r="VRQ29" s="24"/>
      <c r="VRU29" s="24"/>
      <c r="VRY29" s="24"/>
      <c r="VSC29" s="24"/>
      <c r="VSG29" s="24"/>
      <c r="VSK29" s="24"/>
      <c r="VSO29" s="24"/>
      <c r="VSS29" s="24"/>
      <c r="VSW29" s="24"/>
      <c r="VTA29" s="24"/>
      <c r="VTE29" s="24"/>
      <c r="VTI29" s="24"/>
      <c r="VTM29" s="24"/>
      <c r="VTQ29" s="24"/>
      <c r="VTU29" s="24"/>
      <c r="VTY29" s="24"/>
      <c r="VUC29" s="24"/>
      <c r="VUG29" s="24"/>
      <c r="VUK29" s="24"/>
      <c r="VUO29" s="24"/>
      <c r="VUS29" s="24"/>
      <c r="VUW29" s="24"/>
      <c r="VVA29" s="24"/>
      <c r="VVE29" s="24"/>
      <c r="VVI29" s="24"/>
      <c r="VVM29" s="24"/>
      <c r="VVQ29" s="24"/>
      <c r="VVU29" s="24"/>
      <c r="VVY29" s="24"/>
      <c r="VWC29" s="24"/>
      <c r="VWG29" s="24"/>
      <c r="VWK29" s="24"/>
      <c r="VWO29" s="24"/>
      <c r="VWS29" s="24"/>
      <c r="VWW29" s="24"/>
      <c r="VXA29" s="24"/>
      <c r="VXE29" s="24"/>
      <c r="VXI29" s="24"/>
      <c r="VXM29" s="24"/>
      <c r="VXQ29" s="24"/>
      <c r="VXU29" s="24"/>
      <c r="VXY29" s="24"/>
      <c r="VYC29" s="24"/>
      <c r="VYG29" s="24"/>
      <c r="VYK29" s="24"/>
      <c r="VYO29" s="24"/>
      <c r="VYS29" s="24"/>
      <c r="VYW29" s="24"/>
      <c r="VZA29" s="24"/>
      <c r="VZE29" s="24"/>
      <c r="VZI29" s="24"/>
      <c r="VZM29" s="24"/>
      <c r="VZQ29" s="24"/>
      <c r="VZU29" s="24"/>
      <c r="VZY29" s="24"/>
      <c r="WAC29" s="24"/>
      <c r="WAG29" s="24"/>
      <c r="WAK29" s="24"/>
      <c r="WAO29" s="24"/>
      <c r="WAS29" s="24"/>
      <c r="WAW29" s="24"/>
      <c r="WBA29" s="24"/>
      <c r="WBE29" s="24"/>
      <c r="WBI29" s="24"/>
      <c r="WBM29" s="24"/>
      <c r="WBQ29" s="24"/>
      <c r="WBU29" s="24"/>
      <c r="WBY29" s="24"/>
      <c r="WCC29" s="24"/>
      <c r="WCG29" s="24"/>
      <c r="WCK29" s="24"/>
      <c r="WCO29" s="24"/>
      <c r="WCS29" s="24"/>
      <c r="WCW29" s="24"/>
      <c r="WDA29" s="24"/>
      <c r="WDE29" s="24"/>
      <c r="WDI29" s="24"/>
      <c r="WDM29" s="24"/>
      <c r="WDQ29" s="24"/>
      <c r="WDU29" s="24"/>
      <c r="WDY29" s="24"/>
      <c r="WEC29" s="24"/>
      <c r="WEG29" s="24"/>
      <c r="WEK29" s="24"/>
      <c r="WEO29" s="24"/>
      <c r="WES29" s="24"/>
      <c r="WEW29" s="24"/>
      <c r="WFA29" s="24"/>
      <c r="WFE29" s="24"/>
      <c r="WFI29" s="24"/>
      <c r="WFM29" s="24"/>
      <c r="WFQ29" s="24"/>
      <c r="WFU29" s="24"/>
      <c r="WFY29" s="24"/>
      <c r="WGC29" s="24"/>
      <c r="WGG29" s="24"/>
      <c r="WGK29" s="24"/>
      <c r="WGO29" s="24"/>
      <c r="WGS29" s="24"/>
      <c r="WGW29" s="24"/>
      <c r="WHA29" s="24"/>
      <c r="WHE29" s="24"/>
      <c r="WHI29" s="24"/>
      <c r="WHM29" s="24"/>
      <c r="WHQ29" s="24"/>
      <c r="WHU29" s="24"/>
      <c r="WHY29" s="24"/>
      <c r="WIC29" s="24"/>
      <c r="WIG29" s="24"/>
      <c r="WIK29" s="24"/>
      <c r="WIO29" s="24"/>
      <c r="WIS29" s="24"/>
      <c r="WIW29" s="24"/>
      <c r="WJA29" s="24"/>
      <c r="WJE29" s="24"/>
      <c r="WJI29" s="24"/>
      <c r="WJM29" s="24"/>
      <c r="WJQ29" s="24"/>
      <c r="WJU29" s="24"/>
      <c r="WJY29" s="24"/>
      <c r="WKC29" s="24"/>
      <c r="WKG29" s="24"/>
      <c r="WKK29" s="24"/>
      <c r="WKO29" s="24"/>
      <c r="WKS29" s="24"/>
      <c r="WKW29" s="24"/>
      <c r="WLA29" s="24"/>
      <c r="WLE29" s="24"/>
      <c r="WLI29" s="24"/>
      <c r="WLM29" s="24"/>
      <c r="WLQ29" s="24"/>
      <c r="WLU29" s="24"/>
      <c r="WLY29" s="24"/>
      <c r="WMC29" s="24"/>
      <c r="WMG29" s="24"/>
      <c r="WMK29" s="24"/>
      <c r="WMO29" s="24"/>
      <c r="WMS29" s="24"/>
      <c r="WMW29" s="24"/>
      <c r="WNA29" s="24"/>
      <c r="WNE29" s="24"/>
      <c r="WNI29" s="24"/>
      <c r="WNM29" s="24"/>
      <c r="WNQ29" s="24"/>
      <c r="WNU29" s="24"/>
      <c r="WNY29" s="24"/>
      <c r="WOC29" s="24"/>
      <c r="WOG29" s="24"/>
      <c r="WOK29" s="24"/>
      <c r="WOO29" s="24"/>
      <c r="WOS29" s="24"/>
      <c r="WOW29" s="24"/>
      <c r="WPA29" s="24"/>
      <c r="WPE29" s="24"/>
      <c r="WPI29" s="24"/>
      <c r="WPM29" s="24"/>
      <c r="WPQ29" s="24"/>
      <c r="WPU29" s="24"/>
      <c r="WPY29" s="24"/>
      <c r="WQC29" s="24"/>
      <c r="WQG29" s="24"/>
      <c r="WQK29" s="24"/>
      <c r="WQO29" s="24"/>
      <c r="WQS29" s="24"/>
      <c r="WQW29" s="24"/>
      <c r="WRA29" s="24"/>
      <c r="WRE29" s="24"/>
      <c r="WRI29" s="24"/>
      <c r="WRM29" s="24"/>
      <c r="WRQ29" s="24"/>
      <c r="WRU29" s="24"/>
      <c r="WRY29" s="24"/>
      <c r="WSC29" s="24"/>
      <c r="WSG29" s="24"/>
      <c r="WSK29" s="24"/>
      <c r="WSO29" s="24"/>
      <c r="WSS29" s="24"/>
      <c r="WSW29" s="24"/>
      <c r="WTA29" s="24"/>
      <c r="WTE29" s="24"/>
      <c r="WTI29" s="24"/>
      <c r="WTM29" s="24"/>
      <c r="WTQ29" s="24"/>
      <c r="WTU29" s="24"/>
      <c r="WTY29" s="24"/>
      <c r="WUC29" s="24"/>
      <c r="WUG29" s="24"/>
      <c r="WUK29" s="24"/>
      <c r="WUO29" s="24"/>
      <c r="WUS29" s="24"/>
      <c r="WUW29" s="24"/>
      <c r="WVA29" s="24"/>
      <c r="WVE29" s="24"/>
      <c r="WVI29" s="24"/>
      <c r="WVM29" s="24"/>
      <c r="WVQ29" s="24"/>
      <c r="WVU29" s="24"/>
      <c r="WVY29" s="24"/>
      <c r="WWC29" s="24"/>
      <c r="WWG29" s="24"/>
      <c r="WWK29" s="24"/>
      <c r="WWO29" s="24"/>
      <c r="WWS29" s="24"/>
      <c r="WWW29" s="24"/>
      <c r="WXA29" s="24"/>
      <c r="WXE29" s="24"/>
      <c r="WXI29" s="24"/>
      <c r="WXM29" s="24"/>
      <c r="WXQ29" s="24"/>
      <c r="WXU29" s="24"/>
      <c r="WXY29" s="24"/>
      <c r="WYC29" s="24"/>
      <c r="WYG29" s="24"/>
      <c r="WYK29" s="24"/>
      <c r="WYO29" s="24"/>
      <c r="WYS29" s="24"/>
      <c r="WYW29" s="24"/>
      <c r="WZA29" s="24"/>
      <c r="WZE29" s="24"/>
      <c r="WZI29" s="24"/>
      <c r="WZM29" s="24"/>
      <c r="WZQ29" s="24"/>
      <c r="WZU29" s="24"/>
      <c r="WZY29" s="24"/>
      <c r="XAC29" s="24"/>
      <c r="XAG29" s="24"/>
      <c r="XAK29" s="24"/>
      <c r="XAO29" s="24"/>
      <c r="XAS29" s="24"/>
      <c r="XAW29" s="24"/>
      <c r="XBA29" s="24"/>
      <c r="XBE29" s="24"/>
      <c r="XBI29" s="24"/>
      <c r="XBM29" s="24"/>
      <c r="XBQ29" s="24"/>
      <c r="XBU29" s="24"/>
      <c r="XBY29" s="24"/>
      <c r="XCC29" s="24"/>
      <c r="XCG29" s="24"/>
      <c r="XCK29" s="24"/>
      <c r="XCO29" s="24"/>
      <c r="XCS29" s="24"/>
      <c r="XCW29" s="24"/>
      <c r="XDA29" s="24"/>
      <c r="XDE29" s="24"/>
      <c r="XDI29" s="24"/>
      <c r="XDM29" s="24"/>
      <c r="XDQ29" s="24"/>
      <c r="XDU29" s="24"/>
      <c r="XDY29" s="24"/>
      <c r="XEC29" s="24"/>
      <c r="XEG29" s="24"/>
      <c r="XEK29" s="24"/>
      <c r="XEO29" s="24"/>
      <c r="XES29" s="24"/>
      <c r="XEW29" s="24"/>
      <c r="XFA29" s="24"/>
    </row>
    <row r="30" spans="1:1021 1025:2045 2049:3069 3073:4093 4097:5117 5121:6141 6145:7165 7169:8189 8193:9213 9217:10237 10241:11261 11265:12285 12289:13309 13313:14333 14337:15357 15361:16381" ht="13.5" customHeight="1" x14ac:dyDescent="0.25">
      <c r="A30" s="7">
        <f>DATE(2024,1,31)</f>
        <v>45322</v>
      </c>
      <c r="B30" s="11">
        <v>1.6000000000000001E-3</v>
      </c>
      <c r="C30" s="11">
        <v>1.5829913959973799E-2</v>
      </c>
      <c r="D30" s="12">
        <v>4.3454137931034399E-3</v>
      </c>
    </row>
    <row r="31" spans="1:1021 1025:2045 2049:3069 3073:4093 4097:5117 5121:6141 6145:7165 7169:8189 8193:9213 9217:10237 10241:11261 11265:12285 12289:13309 13313:14333 14337:15357 15361:16381" ht="13.5" customHeight="1" x14ac:dyDescent="0.25">
      <c r="A31" s="7">
        <f>DATE(2023,12,29)</f>
        <v>45289</v>
      </c>
      <c r="B31" s="11">
        <v>2.0837754870080601E-3</v>
      </c>
      <c r="C31" s="11">
        <v>1.5913658334604799E-2</v>
      </c>
      <c r="D31" s="12">
        <v>3.17267647058824E-3</v>
      </c>
    </row>
    <row r="32" spans="1:1021 1025:2045 2049:3069 3073:4093 4097:5117 5121:6141 6145:7165 7169:8189 8193:9213 9217:10237 10241:11261 11265:12285 12289:13309 13313:14333 14337:15357 15361:16381" ht="13.5" customHeight="1" x14ac:dyDescent="0.25">
      <c r="A32" s="7">
        <f>DATE(2023,11,30)</f>
        <v>45260</v>
      </c>
      <c r="B32" s="11">
        <v>2.1052597168245701E-3</v>
      </c>
      <c r="C32" s="11">
        <v>1.2731267977723599E-2</v>
      </c>
      <c r="D32" s="12">
        <v>3.5468529411764702E-3</v>
      </c>
    </row>
    <row r="33" spans="1:4" ht="13.5" customHeight="1" x14ac:dyDescent="0.25">
      <c r="A33" s="7">
        <f>DATE(2023,10,31)</f>
        <v>45230</v>
      </c>
      <c r="B33" s="11">
        <v>1.6000000000000001E-3</v>
      </c>
      <c r="C33" s="11">
        <v>7.5923897644024404E-3</v>
      </c>
      <c r="D33" s="12">
        <v>2.9674832015831902E-3</v>
      </c>
    </row>
    <row r="34" spans="1:4" ht="13.5" customHeight="1" x14ac:dyDescent="0.25">
      <c r="A34" s="7">
        <f>DATE(2023,9,29)</f>
        <v>45198</v>
      </c>
      <c r="B34" s="11">
        <v>1.6000000000000001E-3</v>
      </c>
      <c r="C34" s="11">
        <v>7.7340458676387197E-3</v>
      </c>
      <c r="D34" s="12">
        <v>3.5028647731856202E-3</v>
      </c>
    </row>
    <row r="35" spans="1:4" ht="13.5" customHeight="1" x14ac:dyDescent="0.25">
      <c r="A35" s="7">
        <v>45161</v>
      </c>
      <c r="B35" s="11">
        <v>1.7210203714154799E-3</v>
      </c>
      <c r="C35" s="11">
        <v>7.5809901242445098E-3</v>
      </c>
      <c r="D35" s="12">
        <v>3.1981651030193602E-3</v>
      </c>
    </row>
    <row r="36" spans="1:4" x14ac:dyDescent="0.25">
      <c r="A36" s="7">
        <v>45130</v>
      </c>
      <c r="B36" s="11">
        <v>1.6000000000000001E-3</v>
      </c>
      <c r="C36" s="11">
        <v>9.29398416020576E-3</v>
      </c>
      <c r="D36" s="12">
        <v>3.6765693049036702E-3</v>
      </c>
    </row>
    <row r="37" spans="1:4" x14ac:dyDescent="0.25">
      <c r="A37" s="7">
        <f>DATE(2023,6,30)</f>
        <v>45107</v>
      </c>
      <c r="B37" s="11">
        <v>1.66157440309753E-3</v>
      </c>
      <c r="C37" s="11">
        <v>9.9683539931729199E-3</v>
      </c>
      <c r="D37" s="12">
        <v>3.2000817187461598E-3</v>
      </c>
    </row>
    <row r="38" spans="1:4" x14ac:dyDescent="0.25">
      <c r="A38" s="7">
        <f>DATE(2023,5,31)</f>
        <v>45077</v>
      </c>
      <c r="B38" s="11">
        <v>1.6000000000000001E-3</v>
      </c>
      <c r="C38" s="11">
        <v>9.4585649538648196E-3</v>
      </c>
      <c r="D38" s="12">
        <v>4.3286871964847403E-3</v>
      </c>
    </row>
    <row r="39" spans="1:4" x14ac:dyDescent="0.25">
      <c r="A39" s="7">
        <f>DATE(2023,4,28)</f>
        <v>45044</v>
      </c>
      <c r="B39" s="11">
        <v>2.0910773038506302E-3</v>
      </c>
      <c r="C39" s="11">
        <v>9.1726823535219007E-3</v>
      </c>
      <c r="D39" s="12">
        <v>5.7236473378810097E-3</v>
      </c>
    </row>
    <row r="40" spans="1:4" x14ac:dyDescent="0.25">
      <c r="A40" s="7">
        <f>DATE(2023,3,31)</f>
        <v>45016</v>
      </c>
      <c r="B40" s="11">
        <v>1.6000000000000001E-3</v>
      </c>
      <c r="C40" s="11">
        <v>9.4294681515280695E-3</v>
      </c>
      <c r="D40" s="12">
        <v>3.20487020481289E-3</v>
      </c>
    </row>
    <row r="41" spans="1:4" x14ac:dyDescent="0.25">
      <c r="A41" s="7">
        <v>44985</v>
      </c>
      <c r="B41" s="11">
        <v>1.6000000000000001E-3</v>
      </c>
      <c r="C41" s="11">
        <v>9.3848489341271692E-3</v>
      </c>
      <c r="D41" s="12">
        <v>2.9935786450791101E-3</v>
      </c>
    </row>
    <row r="42" spans="1:4" x14ac:dyDescent="0.25">
      <c r="A42" s="7">
        <v>44957</v>
      </c>
      <c r="B42" s="11">
        <v>1.6000000000000001E-3</v>
      </c>
      <c r="C42" s="11">
        <v>9.1104933243336093E-3</v>
      </c>
      <c r="D42" s="12">
        <v>3.0567279258040098E-3</v>
      </c>
    </row>
    <row r="43" spans="1:4" x14ac:dyDescent="0.25">
      <c r="A43" s="7">
        <v>44925</v>
      </c>
      <c r="B43" s="11">
        <v>2.4521477547418502E-3</v>
      </c>
      <c r="C43" s="11">
        <v>7.5794072220111098E-3</v>
      </c>
      <c r="D43" s="12">
        <v>2.2773411602340101E-3</v>
      </c>
    </row>
    <row r="44" spans="1:4" x14ac:dyDescent="0.25">
      <c r="A44" s="7">
        <v>44895</v>
      </c>
      <c r="B44" s="11">
        <v>4.8379046169452801E-3</v>
      </c>
      <c r="C44" s="11">
        <v>6.6691523808724501E-3</v>
      </c>
      <c r="D44" s="12">
        <v>4.5411153072486103E-3</v>
      </c>
    </row>
    <row r="45" spans="1:4" x14ac:dyDescent="0.25">
      <c r="A45" s="7">
        <v>44865</v>
      </c>
      <c r="B45" s="11">
        <v>2.7527358301494202E-3</v>
      </c>
      <c r="C45" s="11">
        <v>8.3509034164416292E-3</v>
      </c>
      <c r="D45" s="12">
        <v>5.5361629617329596E-3</v>
      </c>
    </row>
    <row r="46" spans="1:4" x14ac:dyDescent="0.25">
      <c r="A46" s="7">
        <v>44834</v>
      </c>
      <c r="B46" s="11">
        <v>4.9564723886183397E-3</v>
      </c>
      <c r="C46" s="11">
        <v>7.2612548668550001E-3</v>
      </c>
      <c r="D46" s="12">
        <v>6.1598704020453298E-3</v>
      </c>
    </row>
    <row r="47" spans="1:4" x14ac:dyDescent="0.25">
      <c r="A47" s="7">
        <v>44804</v>
      </c>
      <c r="B47" s="11">
        <v>1.26332028072586E-2</v>
      </c>
      <c r="C47" s="11">
        <v>6.8250735118499497E-3</v>
      </c>
      <c r="D47" s="12">
        <v>4.4157884191111003E-3</v>
      </c>
    </row>
    <row r="48" spans="1:4" x14ac:dyDescent="0.25">
      <c r="A48" s="7">
        <v>44771</v>
      </c>
      <c r="B48" s="11">
        <v>1.9573438434146401E-2</v>
      </c>
      <c r="C48" s="11">
        <v>7.3335040407799404E-3</v>
      </c>
      <c r="D48" s="12">
        <v>7.0692673494207499E-3</v>
      </c>
    </row>
    <row r="49" spans="1:4" x14ac:dyDescent="0.25">
      <c r="A49" s="7">
        <f>DATE(2022,6,30)</f>
        <v>44742</v>
      </c>
      <c r="B49" s="11">
        <v>1.5796278602922102E-2</v>
      </c>
      <c r="C49" s="11">
        <v>6.9911895259284103E-3</v>
      </c>
      <c r="D49" s="12">
        <v>7.5653112027178199E-3</v>
      </c>
    </row>
    <row r="50" spans="1:4" x14ac:dyDescent="0.25">
      <c r="A50" s="7">
        <f>DATE(2022,5,31)</f>
        <v>44712</v>
      </c>
      <c r="B50" s="11">
        <v>1.9776250042282499E-2</v>
      </c>
      <c r="C50" s="11">
        <v>8.5381806510170504E-3</v>
      </c>
      <c r="D50" s="12">
        <v>8.2485370979077394E-3</v>
      </c>
    </row>
    <row r="51" spans="1:4" x14ac:dyDescent="0.25">
      <c r="A51" s="7">
        <v>44652</v>
      </c>
      <c r="B51" s="11">
        <v>1.9342926216038399E-2</v>
      </c>
      <c r="C51" s="11">
        <v>8.7236474891731006E-3</v>
      </c>
      <c r="D51" s="12">
        <v>1.20675599013777E-2</v>
      </c>
    </row>
    <row r="52" spans="1:4" x14ac:dyDescent="0.25">
      <c r="A52" s="7">
        <v>44651</v>
      </c>
      <c r="B52" s="11">
        <v>1.4545090622926899E-2</v>
      </c>
      <c r="C52" s="11">
        <v>7.3116422500762203E-3</v>
      </c>
      <c r="D52" s="12">
        <v>1.1988106804661801E-2</v>
      </c>
    </row>
    <row r="53" spans="1:4" x14ac:dyDescent="0.25">
      <c r="A53" s="7">
        <v>44620</v>
      </c>
      <c r="B53" s="11">
        <v>1.3279820817397399E-2</v>
      </c>
      <c r="C53" s="11">
        <v>8.1802499896410294E-3</v>
      </c>
      <c r="D53" s="12">
        <v>1.22645872664334E-2</v>
      </c>
    </row>
    <row r="54" spans="1:4" x14ac:dyDescent="0.25">
      <c r="A54" s="7">
        <v>44583</v>
      </c>
      <c r="B54" s="11">
        <v>9.5982994335070092E-3</v>
      </c>
      <c r="C54" s="11">
        <v>8.1896450945701908E-3</v>
      </c>
      <c r="D54" s="12">
        <v>8.9301912828739505E-3</v>
      </c>
    </row>
    <row r="55" spans="1:4" x14ac:dyDescent="0.25">
      <c r="A55" s="7">
        <v>44561</v>
      </c>
      <c r="B55" s="11">
        <v>1.33632582009936E-2</v>
      </c>
      <c r="C55" s="11">
        <v>8.8619278254659095E-3</v>
      </c>
      <c r="D55" s="12">
        <v>7.3657371791209696E-3</v>
      </c>
    </row>
    <row r="56" spans="1:4" x14ac:dyDescent="0.25">
      <c r="A56" s="7">
        <v>44530</v>
      </c>
      <c r="B56" s="11">
        <v>1.53809164727743E-2</v>
      </c>
      <c r="C56" s="11">
        <v>8.9227230335994397E-3</v>
      </c>
      <c r="D56" s="12">
        <v>1.0278447094372299E-2</v>
      </c>
    </row>
    <row r="57" spans="1:4" x14ac:dyDescent="0.25">
      <c r="A57" s="7">
        <v>44500</v>
      </c>
      <c r="B57" s="11">
        <v>1.09416346786529E-2</v>
      </c>
      <c r="C57" s="11">
        <v>8.6262568418906792E-3</v>
      </c>
      <c r="D57" s="12">
        <v>9.0246188603486602E-3</v>
      </c>
    </row>
    <row r="58" spans="1:4" x14ac:dyDescent="0.25">
      <c r="A58" s="7">
        <v>44469</v>
      </c>
      <c r="B58" s="11">
        <v>2.04032635795659E-2</v>
      </c>
      <c r="C58" s="11">
        <v>9.6851545272352499E-3</v>
      </c>
      <c r="D58" s="12">
        <v>9.0507988456790898E-3</v>
      </c>
    </row>
    <row r="59" spans="1:4" x14ac:dyDescent="0.25">
      <c r="A59" s="7">
        <v>44439</v>
      </c>
      <c r="B59" s="11">
        <v>2.9629962564685801E-2</v>
      </c>
      <c r="C59" s="11">
        <v>1.0140776821106199E-2</v>
      </c>
      <c r="D59" s="12">
        <v>8.0308518896600803E-3</v>
      </c>
    </row>
    <row r="60" spans="1:4" x14ac:dyDescent="0.25">
      <c r="A60" s="7">
        <v>44407</v>
      </c>
      <c r="B60" s="11">
        <v>2.4847732337268301E-2</v>
      </c>
      <c r="C60" s="11">
        <v>1.06699831579117E-2</v>
      </c>
      <c r="D60" s="12">
        <v>7.65323230423478E-3</v>
      </c>
    </row>
    <row r="61" spans="1:4" x14ac:dyDescent="0.25">
      <c r="A61" s="7">
        <v>44377</v>
      </c>
      <c r="B61" s="11">
        <v>2.0364493031889998E-2</v>
      </c>
      <c r="C61" s="11">
        <v>9.3635911676534893E-3</v>
      </c>
      <c r="D61" s="12">
        <v>7.5794266461862896E-3</v>
      </c>
    </row>
    <row r="62" spans="1:4" x14ac:dyDescent="0.25">
      <c r="A62" s="7">
        <v>44347</v>
      </c>
      <c r="B62" s="11">
        <v>2.2995404830173899E-2</v>
      </c>
      <c r="C62" s="11">
        <v>9.8110482489265106E-3</v>
      </c>
      <c r="D62" s="12">
        <v>7.6436184905774003E-3</v>
      </c>
    </row>
    <row r="63" spans="1:4" x14ac:dyDescent="0.25">
      <c r="A63" s="7">
        <v>44316</v>
      </c>
      <c r="B63" s="11">
        <v>1.72048758328914E-2</v>
      </c>
      <c r="C63" s="11">
        <v>9.5535990318446097E-3</v>
      </c>
      <c r="D63" s="12">
        <v>7.8900537666386807E-3</v>
      </c>
    </row>
    <row r="64" spans="1:4" x14ac:dyDescent="0.25">
      <c r="A64" s="7">
        <v>44276</v>
      </c>
      <c r="B64" s="11">
        <v>1.4121382271396501E-2</v>
      </c>
      <c r="C64" s="11">
        <v>1.03457054367532E-2</v>
      </c>
      <c r="D64" s="12">
        <v>8.6412438416612093E-3</v>
      </c>
    </row>
    <row r="65" spans="1:4" x14ac:dyDescent="0.25">
      <c r="A65" s="7">
        <v>44253</v>
      </c>
      <c r="B65" s="11">
        <v>1.2074006009671401E-2</v>
      </c>
      <c r="C65" s="11">
        <v>9.1142992242633503E-3</v>
      </c>
      <c r="D65" s="12">
        <v>8.3142682937136798E-3</v>
      </c>
    </row>
    <row r="66" spans="1:4" x14ac:dyDescent="0.25">
      <c r="A66" s="7">
        <v>44217</v>
      </c>
      <c r="B66" s="11">
        <v>1.5784632987673401E-2</v>
      </c>
      <c r="C66" s="11">
        <v>8.1533438410563396E-3</v>
      </c>
      <c r="D66" s="12">
        <v>8.5946240907107795E-3</v>
      </c>
    </row>
    <row r="67" spans="1:4" x14ac:dyDescent="0.25">
      <c r="A67" s="7">
        <v>44185</v>
      </c>
      <c r="B67" s="11">
        <v>1.18476053418308E-2</v>
      </c>
      <c r="C67" s="11">
        <v>6.7913123289906202E-3</v>
      </c>
      <c r="D67" s="12">
        <v>1.00269427671814E-2</v>
      </c>
    </row>
    <row r="68" spans="1:4" x14ac:dyDescent="0.25">
      <c r="A68" s="7">
        <v>44155</v>
      </c>
      <c r="B68" s="11">
        <v>9.6985767045766301E-3</v>
      </c>
      <c r="C68" s="11">
        <v>7.8798711496951002E-3</v>
      </c>
      <c r="D68" s="12">
        <v>9.17524633596342E-3</v>
      </c>
    </row>
    <row r="69" spans="1:4" x14ac:dyDescent="0.25">
      <c r="A69" s="7">
        <v>44124</v>
      </c>
      <c r="B69" s="11">
        <v>1.21310886950458E-2</v>
      </c>
      <c r="C69" s="11">
        <v>6.3695975828699002E-3</v>
      </c>
      <c r="D69" s="12">
        <v>7.2804231229498303E-3</v>
      </c>
    </row>
    <row r="70" spans="1:4" x14ac:dyDescent="0.25">
      <c r="A70" s="7">
        <v>44094</v>
      </c>
      <c r="B70" s="11">
        <v>1.4456698971938201E-2</v>
      </c>
      <c r="C70" s="11">
        <v>6.8344810778946299E-3</v>
      </c>
      <c r="D70" s="12">
        <v>8.90157527057687E-3</v>
      </c>
    </row>
    <row r="71" spans="1:4" x14ac:dyDescent="0.25">
      <c r="A71" s="7">
        <v>44063</v>
      </c>
      <c r="B71" s="11">
        <v>1.73568853728721E-2</v>
      </c>
      <c r="C71" s="11">
        <v>6.9659929142312097E-3</v>
      </c>
      <c r="D71" s="12">
        <v>7.1086148012951501E-3</v>
      </c>
    </row>
    <row r="72" spans="1:4" x14ac:dyDescent="0.25">
      <c r="A72" s="7">
        <v>44013</v>
      </c>
      <c r="B72" s="11">
        <v>1.4866105793877E-2</v>
      </c>
      <c r="C72" s="11">
        <v>6.3227258872494297E-3</v>
      </c>
      <c r="D72" s="12">
        <v>7.1541445307470699E-3</v>
      </c>
    </row>
    <row r="73" spans="1:4" x14ac:dyDescent="0.25">
      <c r="A73" s="7">
        <v>44002</v>
      </c>
      <c r="B73" s="11">
        <v>1.6868318075610799E-2</v>
      </c>
      <c r="C73" s="11">
        <v>6.5509057829298703E-3</v>
      </c>
      <c r="D73" s="12">
        <v>8.6440805823411893E-3</v>
      </c>
    </row>
    <row r="74" spans="1:4" x14ac:dyDescent="0.25">
      <c r="A74" s="7" t="s">
        <v>17</v>
      </c>
      <c r="B74" s="11">
        <v>1.55928404114492E-2</v>
      </c>
      <c r="C74" s="11">
        <v>6.6342334069797899E-3</v>
      </c>
      <c r="D74" s="12">
        <v>9.3618759759639299E-3</v>
      </c>
    </row>
    <row r="75" spans="1:4" x14ac:dyDescent="0.25">
      <c r="A75" s="7">
        <v>43941</v>
      </c>
      <c r="B75" s="11">
        <v>1.3802664009997899E-2</v>
      </c>
      <c r="C75" s="11">
        <v>6.3933695951208704E-3</v>
      </c>
      <c r="D75" s="12">
        <v>5.0255350381225097E-3</v>
      </c>
    </row>
    <row r="76" spans="1:4" x14ac:dyDescent="0.25">
      <c r="A76" s="7">
        <v>43910</v>
      </c>
      <c r="B76" s="11">
        <v>1.15836889887324E-2</v>
      </c>
      <c r="C76" s="11">
        <v>6.8864499972286003E-3</v>
      </c>
      <c r="D76" s="12">
        <v>6.6757459248781197E-3</v>
      </c>
    </row>
    <row r="77" spans="1:4" x14ac:dyDescent="0.25">
      <c r="A77" s="7">
        <v>43881</v>
      </c>
      <c r="B77" s="11">
        <v>1.6244072476749E-2</v>
      </c>
      <c r="C77" s="11">
        <v>1.2376899147604601E-2</v>
      </c>
      <c r="D77" s="12">
        <v>8.8310941535869499E-3</v>
      </c>
    </row>
    <row r="78" spans="1:4" x14ac:dyDescent="0.25">
      <c r="A78" s="7">
        <v>43850</v>
      </c>
      <c r="B78" s="11">
        <v>1.7649391279786899E-2</v>
      </c>
      <c r="C78" s="11">
        <v>1.32036189864483E-2</v>
      </c>
      <c r="D78" s="12">
        <v>9.0688912988685696E-3</v>
      </c>
    </row>
    <row r="79" spans="1:4" x14ac:dyDescent="0.25">
      <c r="A79" s="7">
        <v>43818</v>
      </c>
      <c r="B79" s="11">
        <v>2.82902454588406E-2</v>
      </c>
      <c r="C79" s="11">
        <v>1.30543534706403E-2</v>
      </c>
      <c r="D79" s="12">
        <v>8.8938951879588002E-3</v>
      </c>
    </row>
    <row r="80" spans="1:4" x14ac:dyDescent="0.25">
      <c r="A80" s="7">
        <v>43788</v>
      </c>
      <c r="B80" s="11">
        <v>3.2173243397363799E-2</v>
      </c>
      <c r="C80" s="11">
        <v>1.5800483428813499E-2</v>
      </c>
      <c r="D80" s="12">
        <v>7.4387695287979304E-3</v>
      </c>
    </row>
    <row r="81" spans="1:4" x14ac:dyDescent="0.25">
      <c r="A81" s="7" t="s">
        <v>16</v>
      </c>
      <c r="B81" s="11">
        <v>3.2809513873504101E-2</v>
      </c>
      <c r="C81" s="11">
        <v>1.5797377362165198E-2</v>
      </c>
      <c r="D81" s="12">
        <v>5.8106700205478104E-3</v>
      </c>
    </row>
    <row r="82" spans="1:4" x14ac:dyDescent="0.25">
      <c r="A82" s="7">
        <v>43727</v>
      </c>
      <c r="B82" s="11">
        <v>3.2576860150486699E-2</v>
      </c>
      <c r="C82" s="11">
        <v>1.2878591638751199E-2</v>
      </c>
      <c r="D82" s="12">
        <v>4.9930321396841797E-3</v>
      </c>
    </row>
    <row r="83" spans="1:4" x14ac:dyDescent="0.25">
      <c r="A83" s="7">
        <v>43696</v>
      </c>
      <c r="B83" s="11">
        <v>2.8468620161686501E-2</v>
      </c>
      <c r="C83" s="11">
        <v>1.1311022412931099E-2</v>
      </c>
      <c r="D83" s="12">
        <v>6.4790056786430102E-3</v>
      </c>
    </row>
    <row r="84" spans="1:4" x14ac:dyDescent="0.25">
      <c r="A84" s="7">
        <v>43665</v>
      </c>
      <c r="B84" s="11">
        <v>2.98783364809415E-2</v>
      </c>
      <c r="C84" s="11">
        <v>1.14823194113086E-2</v>
      </c>
      <c r="D84" s="12">
        <v>6.9693903075479999E-3</v>
      </c>
    </row>
    <row r="85" spans="1:4" x14ac:dyDescent="0.25">
      <c r="A85" s="7">
        <v>43635</v>
      </c>
      <c r="B85" s="11">
        <v>2.9791361627657401E-2</v>
      </c>
      <c r="C85" s="11">
        <v>1.1152333711924801E-2</v>
      </c>
      <c r="D85" s="12">
        <v>8.1308305752140903E-3</v>
      </c>
    </row>
    <row r="86" spans="1:4" x14ac:dyDescent="0.25">
      <c r="A86" s="7">
        <v>43604</v>
      </c>
      <c r="B86" s="11">
        <v>2.9344366145189E-2</v>
      </c>
      <c r="C86" s="11">
        <v>1.18163179095109E-2</v>
      </c>
      <c r="D86" s="12">
        <v>6.6857796653874597E-3</v>
      </c>
    </row>
    <row r="87" spans="1:4" x14ac:dyDescent="0.25">
      <c r="A87" s="7">
        <v>43574</v>
      </c>
      <c r="B87" s="11">
        <v>3.1267964857434903E-2</v>
      </c>
      <c r="C87" s="11">
        <v>1.8829208693944E-2</v>
      </c>
      <c r="D87" s="12">
        <v>7.5193798482001703E-3</v>
      </c>
    </row>
    <row r="88" spans="1:4" x14ac:dyDescent="0.25">
      <c r="A88" s="7">
        <v>43543</v>
      </c>
      <c r="B88" s="11">
        <v>2.8606006736283399E-2</v>
      </c>
      <c r="C88" s="11">
        <v>2.0306927393332602E-2</v>
      </c>
      <c r="D88" s="12">
        <v>7.4786968298996602E-3</v>
      </c>
    </row>
    <row r="89" spans="1:4" x14ac:dyDescent="0.25">
      <c r="A89" s="7">
        <v>43515</v>
      </c>
      <c r="B89" s="11">
        <v>3.0892867348116301E-2</v>
      </c>
      <c r="C89" s="11">
        <v>2.52941919515416E-2</v>
      </c>
      <c r="D89" s="12">
        <v>8.3100842912401107E-3</v>
      </c>
    </row>
    <row r="90" spans="1:4" x14ac:dyDescent="0.25">
      <c r="A90" s="7">
        <v>43484</v>
      </c>
      <c r="B90" s="11">
        <v>3.6816022392079199E-2</v>
      </c>
      <c r="C90" s="11">
        <v>2.2549757344632899E-2</v>
      </c>
      <c r="D90" s="12">
        <v>8.6832184790467601E-3</v>
      </c>
    </row>
    <row r="91" spans="1:4" x14ac:dyDescent="0.25">
      <c r="A91" s="7">
        <v>43452</v>
      </c>
      <c r="B91" s="11">
        <v>3.8446097919968898E-2</v>
      </c>
      <c r="C91" s="11">
        <v>1.5487506756517701E-2</v>
      </c>
      <c r="D91" s="12">
        <v>1.00199865392649E-2</v>
      </c>
    </row>
    <row r="92" spans="1:4" x14ac:dyDescent="0.25">
      <c r="A92" s="7">
        <v>43422</v>
      </c>
      <c r="B92" s="11">
        <v>3.8742102095310101E-2</v>
      </c>
      <c r="C92" s="11">
        <v>2.3493793605078899E-2</v>
      </c>
      <c r="D92" s="12">
        <v>1.0868602941850099E-2</v>
      </c>
    </row>
    <row r="93" spans="1:4" x14ac:dyDescent="0.25">
      <c r="A93" s="7">
        <v>43391</v>
      </c>
      <c r="B93" s="11">
        <v>3.9894010509532403E-2</v>
      </c>
      <c r="C93" s="11">
        <v>2.4501402817575901E-2</v>
      </c>
      <c r="D93" s="12">
        <v>1.03765601148475E-2</v>
      </c>
    </row>
    <row r="94" spans="1:4" x14ac:dyDescent="0.25">
      <c r="A94" s="7">
        <v>43361</v>
      </c>
      <c r="B94" s="15">
        <v>2.6177198746027398E-2</v>
      </c>
      <c r="C94" s="15">
        <v>2.6554387495689599E-2</v>
      </c>
      <c r="D94" s="16">
        <v>9.8405738317485503E-3</v>
      </c>
    </row>
    <row r="95" spans="1:4" x14ac:dyDescent="0.25">
      <c r="A95" s="7">
        <v>43330</v>
      </c>
      <c r="B95" s="11">
        <v>5.9556451860473099E-2</v>
      </c>
      <c r="C95" s="11">
        <v>1.8639287664608699E-2</v>
      </c>
      <c r="D95" s="12">
        <v>8.2250091423839294E-3</v>
      </c>
    </row>
    <row r="96" spans="1:4" x14ac:dyDescent="0.25">
      <c r="A96" s="7">
        <v>43299</v>
      </c>
      <c r="B96" s="11">
        <v>6.0639565813113201E-2</v>
      </c>
      <c r="C96" s="11">
        <v>2.1295381954130901E-2</v>
      </c>
      <c r="D96" s="12">
        <v>7.9048788757953292E-3</v>
      </c>
    </row>
    <row r="97" spans="1:4" x14ac:dyDescent="0.25">
      <c r="A97" s="7">
        <v>43269</v>
      </c>
      <c r="B97" s="11">
        <v>6.139534E-2</v>
      </c>
      <c r="C97" s="11">
        <v>1.9024024E-2</v>
      </c>
      <c r="D97" s="12">
        <v>8.6256479999999996E-3</v>
      </c>
    </row>
    <row r="98" spans="1:4" x14ac:dyDescent="0.25">
      <c r="A98" s="7">
        <v>43238</v>
      </c>
      <c r="B98" s="11">
        <v>7.1252268303023003E-2</v>
      </c>
      <c r="C98" s="11">
        <v>1.61652369645938E-2</v>
      </c>
      <c r="D98" s="12">
        <v>9.0234644158821709E-3</v>
      </c>
    </row>
    <row r="99" spans="1:4" x14ac:dyDescent="0.25">
      <c r="A99" s="7">
        <v>43208</v>
      </c>
      <c r="B99" s="11">
        <v>7.75645427249394E-2</v>
      </c>
      <c r="C99" s="11">
        <v>1.9614733779240601E-2</v>
      </c>
      <c r="D99" s="12">
        <v>1.06467772480107E-2</v>
      </c>
    </row>
    <row r="100" spans="1:4" x14ac:dyDescent="0.25">
      <c r="A100" s="7">
        <v>43177</v>
      </c>
      <c r="B100" s="11">
        <v>7.23485534414227E-2</v>
      </c>
      <c r="C100" s="11">
        <v>1.7379075633002401E-2</v>
      </c>
      <c r="D100" s="12">
        <v>1.6000000000000001E-3</v>
      </c>
    </row>
    <row r="101" spans="1:4" x14ac:dyDescent="0.25">
      <c r="A101" s="7">
        <v>43149</v>
      </c>
      <c r="B101" s="11">
        <v>7.1841915310449894E-2</v>
      </c>
      <c r="C101" s="11">
        <v>1.5852199330868899E-2</v>
      </c>
      <c r="D101" s="12">
        <v>8.3437315659913407E-3</v>
      </c>
    </row>
    <row r="102" spans="1:4" x14ac:dyDescent="0.25">
      <c r="A102" s="7">
        <v>43118</v>
      </c>
      <c r="B102" s="11">
        <v>6.62440112650554E-2</v>
      </c>
      <c r="C102" s="11">
        <v>2.0401330849340801E-2</v>
      </c>
      <c r="D102" s="12">
        <v>9.0579022759467807E-3</v>
      </c>
    </row>
    <row r="103" spans="1:4" x14ac:dyDescent="0.25">
      <c r="A103" s="7">
        <v>43086</v>
      </c>
      <c r="B103" s="11">
        <v>6.0738821845065502E-2</v>
      </c>
      <c r="C103" s="11">
        <v>2.1687419643709301E-2</v>
      </c>
      <c r="D103" s="12">
        <v>9.9579928691816404E-3</v>
      </c>
    </row>
    <row r="104" spans="1:4" x14ac:dyDescent="0.25">
      <c r="A104" s="7">
        <v>43056</v>
      </c>
      <c r="B104" s="11">
        <v>5.5079773526836899E-2</v>
      </c>
      <c r="C104" s="11">
        <v>2.4460425786774001E-2</v>
      </c>
      <c r="D104" s="12">
        <v>1.32961006540573E-2</v>
      </c>
    </row>
    <row r="105" spans="1:4" x14ac:dyDescent="0.25">
      <c r="A105" s="7">
        <v>43025</v>
      </c>
      <c r="B105" s="11">
        <v>5.6110657150576698E-2</v>
      </c>
      <c r="C105" s="11">
        <v>2.1687896050760599E-2</v>
      </c>
      <c r="D105" s="12">
        <v>1.48683108125708E-2</v>
      </c>
    </row>
    <row r="106" spans="1:4" x14ac:dyDescent="0.25">
      <c r="A106" s="7">
        <v>42995</v>
      </c>
      <c r="B106" s="11">
        <v>4.9663377650340901E-2</v>
      </c>
      <c r="C106" s="11">
        <v>1.8156416980401199E-2</v>
      </c>
      <c r="D106" s="12">
        <v>1.09387310512696E-2</v>
      </c>
    </row>
    <row r="107" spans="1:4" x14ac:dyDescent="0.25">
      <c r="A107" s="7">
        <v>42964</v>
      </c>
      <c r="B107" s="11">
        <v>5.1156924569794399E-2</v>
      </c>
      <c r="C107" s="11">
        <v>1.8670727340397202E-2</v>
      </c>
      <c r="D107" s="12">
        <v>1.20970037213988E-2</v>
      </c>
    </row>
    <row r="108" spans="1:4" x14ac:dyDescent="0.25">
      <c r="A108" s="7">
        <v>42947</v>
      </c>
      <c r="B108" s="11">
        <v>4.7447741374742398E-2</v>
      </c>
      <c r="C108" s="11">
        <v>2.17023856609019E-2</v>
      </c>
      <c r="D108" s="12">
        <v>1.05454186933964E-2</v>
      </c>
    </row>
    <row r="109" spans="1:4" x14ac:dyDescent="0.25">
      <c r="A109" s="7">
        <v>42916</v>
      </c>
      <c r="B109" s="11">
        <v>4.57022898476621E-2</v>
      </c>
      <c r="C109" s="11">
        <v>2.3159444360921402E-2</v>
      </c>
      <c r="D109" s="12">
        <v>1.01819552997276E-2</v>
      </c>
    </row>
    <row r="110" spans="1:4" x14ac:dyDescent="0.25">
      <c r="A110" s="7">
        <v>42886</v>
      </c>
      <c r="B110" s="11">
        <v>3.5435116284044499E-2</v>
      </c>
      <c r="C110" s="11">
        <v>2.8999260003284701E-2</v>
      </c>
      <c r="D110" s="12">
        <v>9.0940450041481404E-3</v>
      </c>
    </row>
    <row r="111" spans="1:4" x14ac:dyDescent="0.25">
      <c r="A111" s="7">
        <v>42842</v>
      </c>
      <c r="B111" s="11">
        <v>3.5435116284044499E-2</v>
      </c>
      <c r="C111" s="11">
        <v>2.8999260003284701E-2</v>
      </c>
      <c r="D111" s="12">
        <v>9.0940450041481404E-3</v>
      </c>
    </row>
    <row r="112" spans="1:4" x14ac:dyDescent="0.25">
      <c r="A112" s="7">
        <v>42811</v>
      </c>
      <c r="B112" s="6">
        <v>3.0881583593852999E-2</v>
      </c>
      <c r="C112" s="6">
        <v>4.1850953125068799E-2</v>
      </c>
      <c r="D112" s="10">
        <v>9.9199799122452192E-3</v>
      </c>
    </row>
  </sheetData>
  <autoFilter ref="A1:D112" xr:uid="{00000000-0001-0000-0300-000000000000}">
    <sortState xmlns:xlrd2="http://schemas.microsoft.com/office/spreadsheetml/2017/richdata2" ref="A2:D112">
      <sortCondition descending="1" ref="A38:A112"/>
    </sortState>
  </autoFilter>
  <pageMargins left="0.7" right="0.7" top="0.75" bottom="0.75" header="0.3" footer="0.3"/>
  <pageSetup orientation="portrait" r:id="rId1"/>
  <headerFooter>
    <oddFooter>&amp;C_x000D_&amp;1#&amp;"Calibri"&amp;12&amp;K000000 Nasdaq - Internal Use: Distribution limited to Nasdaq personnel and authorized third parties subject to confidentiality obligations</oddFooter>
  </headerFooter>
</worksheet>
</file>

<file path=docMetadata/LabelInfo.xml><?xml version="1.0" encoding="utf-8"?>
<clbl:labelList xmlns:clbl="http://schemas.microsoft.com/office/2020/mipLabelMetadata">
  <clbl:label id="{fe63fdbc-9223-49ac-a12c-b8ae101f8b2d}" enabled="1" method="Standard" siteId="{d0b75e95-684a-45e3-8d2d-53fa2a6a513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CEM</vt:lpstr>
      <vt:lpstr>SA CCR</vt:lpstr>
      <vt:lpstr>Historical c-factors (CEM)</vt:lpstr>
      <vt:lpstr>Historical c-factors (SA CCR)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2022-07-12T14:21:06Z</dcterms:created>
  <dcterms:modified xsi:type="dcterms:W3CDTF">2026-06-01T07:02:21Z</dcterms:modified>
</cp:coreProperties>
</file>